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updateLinks="never" codeName="DieseArbeitsmappe"/>
  <mc:AlternateContent xmlns:mc="http://schemas.openxmlformats.org/markup-compatibility/2006">
    <mc:Choice Requires="x15">
      <x15ac:absPath xmlns:x15ac="http://schemas.microsoft.com/office/spreadsheetml/2010/11/ac" url="https://d.docs.live.net/424a9f2a86ea6184/Online/"/>
    </mc:Choice>
  </mc:AlternateContent>
  <xr:revisionPtr revIDLastSave="0" documentId="8_{136A815E-DDB0-491F-8D35-43DE1EF44514}" xr6:coauthVersionLast="47" xr6:coauthVersionMax="47" xr10:uidLastSave="{00000000-0000-0000-0000-000000000000}"/>
  <workbookProtection workbookAlgorithmName="SHA-512" workbookHashValue="EifY02N5ySXn/haFqVl5Ewi8O0BBUNxdGnn/XoPBtA4YDCYkcMhK0foMXgXmAN2Xw+a6WFnhUOYMCs74TUrDog==" workbookSaltValue="1MnMhlvSpPJsdI1RgKPD9Q==" workbookSpinCount="100000" lockStructure="1"/>
  <bookViews>
    <workbookView xWindow="-120" yWindow="-120" windowWidth="38640" windowHeight="21120" tabRatio="830" xr2:uid="{00000000-000D-0000-FFFF-FFFF00000000}"/>
  </bookViews>
  <sheets>
    <sheet name="web app" sheetId="97" r:id="rId1"/>
    <sheet name="_xltb_storage_" sheetId="59" state="veryHidden" r:id="rId2"/>
    <sheet name="path" sheetId="101" state="hidden" r:id="rId3"/>
    <sheet name="data countries EDGAR" sheetId="83" state="hidden" r:id="rId4"/>
    <sheet name="EDGAR-2025" sheetId="107" state="hidden" r:id="rId5"/>
    <sheet name="EDGAR-P-2025" sheetId="108" state="hidden" r:id="rId6"/>
    <sheet name="imprint" sheetId="104" r:id="rId7"/>
  </sheets>
  <definedNames>
    <definedName name="countries" localSheetId="6">#REF!</definedName>
    <definedName name="countries">#REF!</definedName>
    <definedName name="countries_big" localSheetId="6">#REF!,#REF!</definedName>
    <definedName name="countries_big">#REF!,#REF!</definedName>
    <definedName name="countries_big1" localSheetId="6">#REF!</definedName>
    <definedName name="countries_big1">#REF!</definedName>
    <definedName name="countries_big2" localSheetId="6">#REF!,#REF!</definedName>
    <definedName name="countries_big2">#REF!,#REF!</definedName>
    <definedName name="_xlnm.Print_Area" localSheetId="3">'data countries EDGAR'!$A$1:$B$233</definedName>
    <definedName name="_xlnm.Print_Area" localSheetId="0">'web app'!$A$1:$D$41</definedName>
    <definedName name="Laender" localSheetId="6">#REF!</definedName>
    <definedName name="Laender">#REF!</definedName>
    <definedName name="Zellenfarbe" localSheetId="6">#REF!</definedName>
    <definedName name="Zellenfarbe">#REF!</definedName>
    <definedName name="Zellenfarbe2" localSheetId="6">#REF!</definedName>
    <definedName name="Zellenfarbe2">#REF!</definedName>
  </definedNames>
  <calcPr calcId="191028"/>
  <customWorkbookViews>
    <customWorkbookView name="Andreas Wolfsteiner - Persönliche Ansicht" guid="{314CBECC-1AE9-4578-9B87-473AB0B3A698}" mergeInterval="0" personalView="1" maximized="1" windowWidth="1916" windowHeight="875" tabRatio="838" activeSheetId="5"/>
    <customWorkbookView name="GW - Persönliche Ansicht" guid="{7B9C85BD-D1BB-4F3C-98F5-6414F32599ED}" mergeInterval="0" personalView="1" maximized="1" windowWidth="1916" windowHeight="875" tabRatio="838"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223" i="83" l="1"/>
  <c r="S222" i="83"/>
  <c r="W228" i="83"/>
  <c r="W221" i="83"/>
  <c r="W220" i="83"/>
  <c r="W219" i="83"/>
  <c r="W218" i="83"/>
  <c r="W217" i="83"/>
  <c r="W216" i="83"/>
  <c r="W215" i="83"/>
  <c r="W214" i="83"/>
  <c r="W213" i="83"/>
  <c r="W212" i="83"/>
  <c r="W211" i="83"/>
  <c r="W210" i="83"/>
  <c r="W209" i="83"/>
  <c r="W208" i="83"/>
  <c r="W207" i="83"/>
  <c r="W206" i="83"/>
  <c r="W205" i="83"/>
  <c r="W204" i="83"/>
  <c r="W203" i="83"/>
  <c r="W202" i="83"/>
  <c r="W201" i="83"/>
  <c r="W200" i="83"/>
  <c r="W199" i="83"/>
  <c r="W198" i="83"/>
  <c r="W197" i="83"/>
  <c r="W196" i="83"/>
  <c r="W195" i="83"/>
  <c r="W194" i="83"/>
  <c r="W193" i="83"/>
  <c r="W192" i="83"/>
  <c r="W191" i="83"/>
  <c r="W190" i="83"/>
  <c r="W189" i="83"/>
  <c r="W188" i="83"/>
  <c r="W187" i="83"/>
  <c r="W186" i="83"/>
  <c r="W185" i="83"/>
  <c r="W184" i="83"/>
  <c r="W183" i="83"/>
  <c r="W182" i="83"/>
  <c r="W181" i="83"/>
  <c r="W180" i="83"/>
  <c r="W179" i="83"/>
  <c r="W178" i="83"/>
  <c r="W177" i="83"/>
  <c r="W176" i="83"/>
  <c r="W175" i="83"/>
  <c r="W174" i="83"/>
  <c r="W173" i="83"/>
  <c r="W172" i="83"/>
  <c r="W171" i="83"/>
  <c r="W170" i="83"/>
  <c r="W169" i="83"/>
  <c r="W168" i="83"/>
  <c r="W167" i="83"/>
  <c r="W166" i="83"/>
  <c r="W165" i="83"/>
  <c r="W164" i="83"/>
  <c r="W163" i="83"/>
  <c r="W162" i="83"/>
  <c r="W161" i="83"/>
  <c r="W160" i="83"/>
  <c r="W159" i="83"/>
  <c r="W158" i="83"/>
  <c r="W157" i="83"/>
  <c r="W156" i="83"/>
  <c r="W155" i="83"/>
  <c r="W154" i="83"/>
  <c r="W153" i="83"/>
  <c r="W152" i="83"/>
  <c r="W151" i="83"/>
  <c r="W150" i="83"/>
  <c r="W149" i="83"/>
  <c r="W148" i="83"/>
  <c r="W147" i="83"/>
  <c r="W146" i="83"/>
  <c r="W145" i="83"/>
  <c r="W144" i="83"/>
  <c r="W143" i="83"/>
  <c r="W142" i="83"/>
  <c r="W141" i="83"/>
  <c r="W140" i="83"/>
  <c r="W139" i="83"/>
  <c r="W138" i="83"/>
  <c r="W137" i="83"/>
  <c r="W136" i="83"/>
  <c r="W135" i="83"/>
  <c r="W134" i="83"/>
  <c r="W133" i="83"/>
  <c r="W132" i="83"/>
  <c r="W131" i="83"/>
  <c r="W130" i="83"/>
  <c r="W129" i="83"/>
  <c r="W128" i="83"/>
  <c r="W127" i="83"/>
  <c r="W126" i="83"/>
  <c r="W125" i="83"/>
  <c r="W124" i="83"/>
  <c r="W123" i="83"/>
  <c r="W122" i="83"/>
  <c r="W121" i="83"/>
  <c r="W120" i="83"/>
  <c r="W119" i="83"/>
  <c r="W118" i="83"/>
  <c r="W117" i="83"/>
  <c r="W116" i="83"/>
  <c r="W115" i="83"/>
  <c r="W114" i="83"/>
  <c r="W113" i="83"/>
  <c r="W112" i="83"/>
  <c r="W111" i="83"/>
  <c r="W110" i="83"/>
  <c r="W109" i="83"/>
  <c r="W108" i="83"/>
  <c r="W107" i="83"/>
  <c r="W106" i="83"/>
  <c r="W105" i="83"/>
  <c r="W104" i="83"/>
  <c r="W103" i="83"/>
  <c r="W102" i="83"/>
  <c r="W101" i="83"/>
  <c r="W100" i="83"/>
  <c r="W99" i="83"/>
  <c r="W98" i="83"/>
  <c r="W97" i="83"/>
  <c r="W96" i="83"/>
  <c r="W95" i="83"/>
  <c r="W94" i="83"/>
  <c r="W93" i="83"/>
  <c r="W92" i="83"/>
  <c r="W91" i="83"/>
  <c r="W90" i="83"/>
  <c r="W89" i="83"/>
  <c r="W88" i="83"/>
  <c r="W87" i="83"/>
  <c r="W86" i="83"/>
  <c r="W85" i="83"/>
  <c r="W84" i="83"/>
  <c r="W83" i="83"/>
  <c r="W82" i="83"/>
  <c r="W81" i="83"/>
  <c r="W80" i="83"/>
  <c r="W79" i="83"/>
  <c r="W78" i="83"/>
  <c r="W77" i="83"/>
  <c r="W76" i="83"/>
  <c r="W75" i="83"/>
  <c r="W74" i="83"/>
  <c r="W73" i="83"/>
  <c r="W72" i="83"/>
  <c r="W71" i="83"/>
  <c r="W70" i="83"/>
  <c r="W69" i="83"/>
  <c r="W68" i="83"/>
  <c r="W67" i="83"/>
  <c r="W66" i="83"/>
  <c r="W65" i="83"/>
  <c r="W64" i="83"/>
  <c r="W63" i="83"/>
  <c r="W62" i="83"/>
  <c r="W61" i="83"/>
  <c r="W60" i="83"/>
  <c r="W59" i="83"/>
  <c r="W58" i="83"/>
  <c r="W57" i="83"/>
  <c r="W56" i="83"/>
  <c r="W55" i="83"/>
  <c r="W54" i="83"/>
  <c r="W53" i="83"/>
  <c r="W52" i="83"/>
  <c r="W51" i="83"/>
  <c r="W50" i="83"/>
  <c r="W49" i="83"/>
  <c r="W48" i="83"/>
  <c r="W47" i="83"/>
  <c r="W46" i="83"/>
  <c r="W45" i="83"/>
  <c r="W44" i="83"/>
  <c r="W43" i="83"/>
  <c r="W42" i="83"/>
  <c r="W41" i="83"/>
  <c r="W40" i="83"/>
  <c r="W39" i="83"/>
  <c r="W38" i="83"/>
  <c r="W37" i="83"/>
  <c r="W36" i="83"/>
  <c r="W35" i="83"/>
  <c r="W34" i="83"/>
  <c r="W33" i="83"/>
  <c r="W32" i="83"/>
  <c r="W31" i="83"/>
  <c r="W30" i="83"/>
  <c r="W29" i="83"/>
  <c r="W28" i="83"/>
  <c r="W27" i="83"/>
  <c r="W26" i="83"/>
  <c r="W25" i="83"/>
  <c r="W24" i="83"/>
  <c r="W23" i="83"/>
  <c r="W22" i="83"/>
  <c r="W21" i="83"/>
  <c r="W20" i="83"/>
  <c r="W19" i="83"/>
  <c r="W18" i="83"/>
  <c r="W17" i="83"/>
  <c r="W16" i="83"/>
  <c r="W15" i="83"/>
  <c r="W14" i="83"/>
  <c r="W13" i="83"/>
  <c r="S9" i="83"/>
  <c r="S13" i="83"/>
  <c r="S228" i="83"/>
  <c r="R228" i="83"/>
  <c r="Q228" i="83"/>
  <c r="P228" i="83"/>
  <c r="O228" i="83"/>
  <c r="N228" i="83"/>
  <c r="M228" i="83"/>
  <c r="L228" i="83"/>
  <c r="K228" i="83"/>
  <c r="J228" i="83"/>
  <c r="I228" i="83"/>
  <c r="H228" i="83"/>
  <c r="G228" i="83"/>
  <c r="F228" i="83"/>
  <c r="E228" i="83"/>
  <c r="D228" i="83"/>
  <c r="C228" i="83"/>
  <c r="S226" i="83"/>
  <c r="R226" i="83"/>
  <c r="Q226" i="83"/>
  <c r="P226" i="83"/>
  <c r="O226" i="83"/>
  <c r="N226" i="83"/>
  <c r="M226" i="83"/>
  <c r="L226" i="83"/>
  <c r="K226" i="83"/>
  <c r="J226" i="83"/>
  <c r="I226" i="83"/>
  <c r="H226" i="83"/>
  <c r="G226" i="83"/>
  <c r="F226" i="83"/>
  <c r="E226" i="83"/>
  <c r="D226" i="83"/>
  <c r="C226" i="83"/>
  <c r="S225" i="83"/>
  <c r="R225" i="83"/>
  <c r="Q225" i="83"/>
  <c r="P225" i="83"/>
  <c r="O225" i="83"/>
  <c r="N225" i="83"/>
  <c r="M225" i="83"/>
  <c r="L225" i="83"/>
  <c r="K225" i="83"/>
  <c r="J225" i="83"/>
  <c r="I225" i="83"/>
  <c r="H225" i="83"/>
  <c r="G225" i="83"/>
  <c r="F225" i="83"/>
  <c r="E225" i="83"/>
  <c r="D225" i="83"/>
  <c r="C225" i="83"/>
  <c r="S221" i="83"/>
  <c r="R221" i="83"/>
  <c r="Q221" i="83"/>
  <c r="P221" i="83"/>
  <c r="O221" i="83"/>
  <c r="N221" i="83"/>
  <c r="M221" i="83"/>
  <c r="L221" i="83"/>
  <c r="K221" i="83"/>
  <c r="J221" i="83"/>
  <c r="I221" i="83"/>
  <c r="H221" i="83"/>
  <c r="G221" i="83"/>
  <c r="F221" i="83"/>
  <c r="E221" i="83"/>
  <c r="D221" i="83"/>
  <c r="C221" i="83"/>
  <c r="S220" i="83"/>
  <c r="R220" i="83"/>
  <c r="Q220" i="83"/>
  <c r="P220" i="83"/>
  <c r="O220" i="83"/>
  <c r="N220" i="83"/>
  <c r="M220" i="83"/>
  <c r="L220" i="83"/>
  <c r="K220" i="83"/>
  <c r="J220" i="83"/>
  <c r="I220" i="83"/>
  <c r="H220" i="83"/>
  <c r="G220" i="83"/>
  <c r="F220" i="83"/>
  <c r="E220" i="83"/>
  <c r="D220" i="83"/>
  <c r="C220" i="83"/>
  <c r="S219" i="83"/>
  <c r="R219" i="83"/>
  <c r="Q219" i="83"/>
  <c r="P219" i="83"/>
  <c r="O219" i="83"/>
  <c r="N219" i="83"/>
  <c r="M219" i="83"/>
  <c r="L219" i="83"/>
  <c r="K219" i="83"/>
  <c r="J219" i="83"/>
  <c r="I219" i="83"/>
  <c r="H219" i="83"/>
  <c r="G219" i="83"/>
  <c r="F219" i="83"/>
  <c r="E219" i="83"/>
  <c r="D219" i="83"/>
  <c r="C219" i="83"/>
  <c r="S218" i="83"/>
  <c r="R218" i="83"/>
  <c r="Q218" i="83"/>
  <c r="P218" i="83"/>
  <c r="O218" i="83"/>
  <c r="N218" i="83"/>
  <c r="M218" i="83"/>
  <c r="L218" i="83"/>
  <c r="K218" i="83"/>
  <c r="J218" i="83"/>
  <c r="I218" i="83"/>
  <c r="H218" i="83"/>
  <c r="G218" i="83"/>
  <c r="F218" i="83"/>
  <c r="E218" i="83"/>
  <c r="D218" i="83"/>
  <c r="C218" i="83"/>
  <c r="S217" i="83"/>
  <c r="R217" i="83"/>
  <c r="Q217" i="83"/>
  <c r="P217" i="83"/>
  <c r="O217" i="83"/>
  <c r="N217" i="83"/>
  <c r="M217" i="83"/>
  <c r="L217" i="83"/>
  <c r="K217" i="83"/>
  <c r="J217" i="83"/>
  <c r="I217" i="83"/>
  <c r="H217" i="83"/>
  <c r="G217" i="83"/>
  <c r="F217" i="83"/>
  <c r="E217" i="83"/>
  <c r="D217" i="83"/>
  <c r="C217" i="83"/>
  <c r="S216" i="83"/>
  <c r="R216" i="83"/>
  <c r="Q216" i="83"/>
  <c r="P216" i="83"/>
  <c r="O216" i="83"/>
  <c r="N216" i="83"/>
  <c r="M216" i="83"/>
  <c r="L216" i="83"/>
  <c r="K216" i="83"/>
  <c r="J216" i="83"/>
  <c r="I216" i="83"/>
  <c r="H216" i="83"/>
  <c r="G216" i="83"/>
  <c r="F216" i="83"/>
  <c r="E216" i="83"/>
  <c r="D216" i="83"/>
  <c r="C216" i="83"/>
  <c r="S215" i="83"/>
  <c r="R215" i="83"/>
  <c r="Q215" i="83"/>
  <c r="P215" i="83"/>
  <c r="O215" i="83"/>
  <c r="N215" i="83"/>
  <c r="M215" i="83"/>
  <c r="L215" i="83"/>
  <c r="K215" i="83"/>
  <c r="J215" i="83"/>
  <c r="I215" i="83"/>
  <c r="H215" i="83"/>
  <c r="G215" i="83"/>
  <c r="F215" i="83"/>
  <c r="E215" i="83"/>
  <c r="D215" i="83"/>
  <c r="C215" i="83"/>
  <c r="S214" i="83"/>
  <c r="R214" i="83"/>
  <c r="Q214" i="83"/>
  <c r="P214" i="83"/>
  <c r="O214" i="83"/>
  <c r="N214" i="83"/>
  <c r="M214" i="83"/>
  <c r="L214" i="83"/>
  <c r="K214" i="83"/>
  <c r="J214" i="83"/>
  <c r="I214" i="83"/>
  <c r="H214" i="83"/>
  <c r="G214" i="83"/>
  <c r="F214" i="83"/>
  <c r="E214" i="83"/>
  <c r="D214" i="83"/>
  <c r="C214" i="83"/>
  <c r="S213" i="83"/>
  <c r="R213" i="83"/>
  <c r="Q213" i="83"/>
  <c r="P213" i="83"/>
  <c r="O213" i="83"/>
  <c r="N213" i="83"/>
  <c r="M213" i="83"/>
  <c r="L213" i="83"/>
  <c r="K213" i="83"/>
  <c r="J213" i="83"/>
  <c r="I213" i="83"/>
  <c r="H213" i="83"/>
  <c r="G213" i="83"/>
  <c r="F213" i="83"/>
  <c r="E213" i="83"/>
  <c r="D213" i="83"/>
  <c r="C213" i="83"/>
  <c r="S212" i="83"/>
  <c r="R212" i="83"/>
  <c r="Q212" i="83"/>
  <c r="P212" i="83"/>
  <c r="O212" i="83"/>
  <c r="N212" i="83"/>
  <c r="M212" i="83"/>
  <c r="L212" i="83"/>
  <c r="K212" i="83"/>
  <c r="J212" i="83"/>
  <c r="I212" i="83"/>
  <c r="H212" i="83"/>
  <c r="G212" i="83"/>
  <c r="F212" i="83"/>
  <c r="E212" i="83"/>
  <c r="D212" i="83"/>
  <c r="C212" i="83"/>
  <c r="S211" i="83"/>
  <c r="R211" i="83"/>
  <c r="Q211" i="83"/>
  <c r="P211" i="83"/>
  <c r="O211" i="83"/>
  <c r="N211" i="83"/>
  <c r="M211" i="83"/>
  <c r="L211" i="83"/>
  <c r="K211" i="83"/>
  <c r="J211" i="83"/>
  <c r="I211" i="83"/>
  <c r="H211" i="83"/>
  <c r="G211" i="83"/>
  <c r="F211" i="83"/>
  <c r="E211" i="83"/>
  <c r="D211" i="83"/>
  <c r="C211" i="83"/>
  <c r="S210" i="83"/>
  <c r="R210" i="83"/>
  <c r="Q210" i="83"/>
  <c r="P210" i="83"/>
  <c r="O210" i="83"/>
  <c r="N210" i="83"/>
  <c r="M210" i="83"/>
  <c r="L210" i="83"/>
  <c r="K210" i="83"/>
  <c r="J210" i="83"/>
  <c r="I210" i="83"/>
  <c r="H210" i="83"/>
  <c r="G210" i="83"/>
  <c r="F210" i="83"/>
  <c r="E210" i="83"/>
  <c r="D210" i="83"/>
  <c r="C210" i="83"/>
  <c r="S209" i="83"/>
  <c r="R209" i="83"/>
  <c r="Q209" i="83"/>
  <c r="P209" i="83"/>
  <c r="O209" i="83"/>
  <c r="N209" i="83"/>
  <c r="M209" i="83"/>
  <c r="L209" i="83"/>
  <c r="K209" i="83"/>
  <c r="J209" i="83"/>
  <c r="I209" i="83"/>
  <c r="H209" i="83"/>
  <c r="G209" i="83"/>
  <c r="F209" i="83"/>
  <c r="E209" i="83"/>
  <c r="D209" i="83"/>
  <c r="C209" i="83"/>
  <c r="S208" i="83"/>
  <c r="R208" i="83"/>
  <c r="Q208" i="83"/>
  <c r="P208" i="83"/>
  <c r="O208" i="83"/>
  <c r="N208" i="83"/>
  <c r="M208" i="83"/>
  <c r="L208" i="83"/>
  <c r="K208" i="83"/>
  <c r="J208" i="83"/>
  <c r="I208" i="83"/>
  <c r="H208" i="83"/>
  <c r="G208" i="83"/>
  <c r="F208" i="83"/>
  <c r="E208" i="83"/>
  <c r="D208" i="83"/>
  <c r="C208" i="83"/>
  <c r="S207" i="83"/>
  <c r="R207" i="83"/>
  <c r="Q207" i="83"/>
  <c r="P207" i="83"/>
  <c r="O207" i="83"/>
  <c r="N207" i="83"/>
  <c r="M207" i="83"/>
  <c r="L207" i="83"/>
  <c r="K207" i="83"/>
  <c r="J207" i="83"/>
  <c r="I207" i="83"/>
  <c r="H207" i="83"/>
  <c r="G207" i="83"/>
  <c r="F207" i="83"/>
  <c r="E207" i="83"/>
  <c r="D207" i="83"/>
  <c r="C207" i="83"/>
  <c r="S206" i="83"/>
  <c r="R206" i="83"/>
  <c r="Q206" i="83"/>
  <c r="P206" i="83"/>
  <c r="O206" i="83"/>
  <c r="N206" i="83"/>
  <c r="M206" i="83"/>
  <c r="L206" i="83"/>
  <c r="K206" i="83"/>
  <c r="J206" i="83"/>
  <c r="I206" i="83"/>
  <c r="H206" i="83"/>
  <c r="G206" i="83"/>
  <c r="F206" i="83"/>
  <c r="E206" i="83"/>
  <c r="D206" i="83"/>
  <c r="C206" i="83"/>
  <c r="S205" i="83"/>
  <c r="R205" i="83"/>
  <c r="Q205" i="83"/>
  <c r="P205" i="83"/>
  <c r="O205" i="83"/>
  <c r="N205" i="83"/>
  <c r="M205" i="83"/>
  <c r="L205" i="83"/>
  <c r="K205" i="83"/>
  <c r="J205" i="83"/>
  <c r="I205" i="83"/>
  <c r="H205" i="83"/>
  <c r="G205" i="83"/>
  <c r="F205" i="83"/>
  <c r="E205" i="83"/>
  <c r="D205" i="83"/>
  <c r="C205" i="83"/>
  <c r="S204" i="83"/>
  <c r="R204" i="83"/>
  <c r="Q204" i="83"/>
  <c r="P204" i="83"/>
  <c r="O204" i="83"/>
  <c r="N204" i="83"/>
  <c r="M204" i="83"/>
  <c r="L204" i="83"/>
  <c r="K204" i="83"/>
  <c r="J204" i="83"/>
  <c r="I204" i="83"/>
  <c r="H204" i="83"/>
  <c r="G204" i="83"/>
  <c r="F204" i="83"/>
  <c r="E204" i="83"/>
  <c r="D204" i="83"/>
  <c r="C204" i="83"/>
  <c r="S203" i="83"/>
  <c r="R203" i="83"/>
  <c r="Q203" i="83"/>
  <c r="P203" i="83"/>
  <c r="O203" i="83"/>
  <c r="N203" i="83"/>
  <c r="M203" i="83"/>
  <c r="L203" i="83"/>
  <c r="K203" i="83"/>
  <c r="J203" i="83"/>
  <c r="I203" i="83"/>
  <c r="H203" i="83"/>
  <c r="G203" i="83"/>
  <c r="F203" i="83"/>
  <c r="E203" i="83"/>
  <c r="D203" i="83"/>
  <c r="C203" i="83"/>
  <c r="S202" i="83"/>
  <c r="R202" i="83"/>
  <c r="Q202" i="83"/>
  <c r="P202" i="83"/>
  <c r="O202" i="83"/>
  <c r="N202" i="83"/>
  <c r="M202" i="83"/>
  <c r="L202" i="83"/>
  <c r="K202" i="83"/>
  <c r="J202" i="83"/>
  <c r="I202" i="83"/>
  <c r="H202" i="83"/>
  <c r="G202" i="83"/>
  <c r="F202" i="83"/>
  <c r="E202" i="83"/>
  <c r="D202" i="83"/>
  <c r="C202" i="83"/>
  <c r="S201" i="83"/>
  <c r="R201" i="83"/>
  <c r="Q201" i="83"/>
  <c r="P201" i="83"/>
  <c r="O201" i="83"/>
  <c r="N201" i="83"/>
  <c r="M201" i="83"/>
  <c r="L201" i="83"/>
  <c r="K201" i="83"/>
  <c r="J201" i="83"/>
  <c r="I201" i="83"/>
  <c r="H201" i="83"/>
  <c r="G201" i="83"/>
  <c r="F201" i="83"/>
  <c r="E201" i="83"/>
  <c r="D201" i="83"/>
  <c r="C201" i="83"/>
  <c r="S200" i="83"/>
  <c r="R200" i="83"/>
  <c r="Q200" i="83"/>
  <c r="P200" i="83"/>
  <c r="O200" i="83"/>
  <c r="N200" i="83"/>
  <c r="M200" i="83"/>
  <c r="L200" i="83"/>
  <c r="K200" i="83"/>
  <c r="J200" i="83"/>
  <c r="I200" i="83"/>
  <c r="H200" i="83"/>
  <c r="G200" i="83"/>
  <c r="F200" i="83"/>
  <c r="E200" i="83"/>
  <c r="D200" i="83"/>
  <c r="C200" i="83"/>
  <c r="S199" i="83"/>
  <c r="R199" i="83"/>
  <c r="Q199" i="83"/>
  <c r="P199" i="83"/>
  <c r="O199" i="83"/>
  <c r="N199" i="83"/>
  <c r="M199" i="83"/>
  <c r="L199" i="83"/>
  <c r="K199" i="83"/>
  <c r="J199" i="83"/>
  <c r="I199" i="83"/>
  <c r="H199" i="83"/>
  <c r="G199" i="83"/>
  <c r="F199" i="83"/>
  <c r="E199" i="83"/>
  <c r="D199" i="83"/>
  <c r="C199" i="83"/>
  <c r="S198" i="83"/>
  <c r="R198" i="83"/>
  <c r="Q198" i="83"/>
  <c r="P198" i="83"/>
  <c r="O198" i="83"/>
  <c r="N198" i="83"/>
  <c r="M198" i="83"/>
  <c r="L198" i="83"/>
  <c r="K198" i="83"/>
  <c r="J198" i="83"/>
  <c r="I198" i="83"/>
  <c r="H198" i="83"/>
  <c r="G198" i="83"/>
  <c r="F198" i="83"/>
  <c r="E198" i="83"/>
  <c r="D198" i="83"/>
  <c r="C198" i="83"/>
  <c r="S197" i="83"/>
  <c r="R197" i="83"/>
  <c r="Q197" i="83"/>
  <c r="P197" i="83"/>
  <c r="O197" i="83"/>
  <c r="N197" i="83"/>
  <c r="M197" i="83"/>
  <c r="L197" i="83"/>
  <c r="K197" i="83"/>
  <c r="J197" i="83"/>
  <c r="I197" i="83"/>
  <c r="H197" i="83"/>
  <c r="G197" i="83"/>
  <c r="F197" i="83"/>
  <c r="E197" i="83"/>
  <c r="D197" i="83"/>
  <c r="C197" i="83"/>
  <c r="S196" i="83"/>
  <c r="R196" i="83"/>
  <c r="Q196" i="83"/>
  <c r="P196" i="83"/>
  <c r="O196" i="83"/>
  <c r="N196" i="83"/>
  <c r="M196" i="83"/>
  <c r="L196" i="83"/>
  <c r="K196" i="83"/>
  <c r="J196" i="83"/>
  <c r="I196" i="83"/>
  <c r="H196" i="83"/>
  <c r="G196" i="83"/>
  <c r="F196" i="83"/>
  <c r="E196" i="83"/>
  <c r="D196" i="83"/>
  <c r="C196" i="83"/>
  <c r="S195" i="83"/>
  <c r="R195" i="83"/>
  <c r="Q195" i="83"/>
  <c r="P195" i="83"/>
  <c r="O195" i="83"/>
  <c r="N195" i="83"/>
  <c r="M195" i="83"/>
  <c r="L195" i="83"/>
  <c r="K195" i="83"/>
  <c r="J195" i="83"/>
  <c r="I195" i="83"/>
  <c r="H195" i="83"/>
  <c r="G195" i="83"/>
  <c r="F195" i="83"/>
  <c r="E195" i="83"/>
  <c r="D195" i="83"/>
  <c r="C195" i="83"/>
  <c r="S194" i="83"/>
  <c r="R194" i="83"/>
  <c r="Q194" i="83"/>
  <c r="P194" i="83"/>
  <c r="O194" i="83"/>
  <c r="N194" i="83"/>
  <c r="M194" i="83"/>
  <c r="L194" i="83"/>
  <c r="K194" i="83"/>
  <c r="J194" i="83"/>
  <c r="I194" i="83"/>
  <c r="H194" i="83"/>
  <c r="G194" i="83"/>
  <c r="F194" i="83"/>
  <c r="E194" i="83"/>
  <c r="D194" i="83"/>
  <c r="C194" i="83"/>
  <c r="S193" i="83"/>
  <c r="R193" i="83"/>
  <c r="Q193" i="83"/>
  <c r="P193" i="83"/>
  <c r="O193" i="83"/>
  <c r="N193" i="83"/>
  <c r="M193" i="83"/>
  <c r="L193" i="83"/>
  <c r="K193" i="83"/>
  <c r="J193" i="83"/>
  <c r="I193" i="83"/>
  <c r="H193" i="83"/>
  <c r="G193" i="83"/>
  <c r="F193" i="83"/>
  <c r="E193" i="83"/>
  <c r="D193" i="83"/>
  <c r="C193" i="83"/>
  <c r="S192" i="83"/>
  <c r="R192" i="83"/>
  <c r="Q192" i="83"/>
  <c r="P192" i="83"/>
  <c r="O192" i="83"/>
  <c r="N192" i="83"/>
  <c r="M192" i="83"/>
  <c r="L192" i="83"/>
  <c r="K192" i="83"/>
  <c r="J192" i="83"/>
  <c r="I192" i="83"/>
  <c r="H192" i="83"/>
  <c r="G192" i="83"/>
  <c r="F192" i="83"/>
  <c r="E192" i="83"/>
  <c r="D192" i="83"/>
  <c r="C192" i="83"/>
  <c r="S191" i="83"/>
  <c r="R191" i="83"/>
  <c r="Q191" i="83"/>
  <c r="P191" i="83"/>
  <c r="O191" i="83"/>
  <c r="N191" i="83"/>
  <c r="M191" i="83"/>
  <c r="L191" i="83"/>
  <c r="K191" i="83"/>
  <c r="J191" i="83"/>
  <c r="I191" i="83"/>
  <c r="H191" i="83"/>
  <c r="G191" i="83"/>
  <c r="F191" i="83"/>
  <c r="E191" i="83"/>
  <c r="D191" i="83"/>
  <c r="C191" i="83"/>
  <c r="S190" i="83"/>
  <c r="R190" i="83"/>
  <c r="Q190" i="83"/>
  <c r="P190" i="83"/>
  <c r="O190" i="83"/>
  <c r="N190" i="83"/>
  <c r="M190" i="83"/>
  <c r="L190" i="83"/>
  <c r="K190" i="83"/>
  <c r="J190" i="83"/>
  <c r="I190" i="83"/>
  <c r="H190" i="83"/>
  <c r="G190" i="83"/>
  <c r="F190" i="83"/>
  <c r="E190" i="83"/>
  <c r="D190" i="83"/>
  <c r="C190" i="83"/>
  <c r="S189" i="83"/>
  <c r="R189" i="83"/>
  <c r="Q189" i="83"/>
  <c r="P189" i="83"/>
  <c r="O189" i="83"/>
  <c r="N189" i="83"/>
  <c r="M189" i="83"/>
  <c r="L189" i="83"/>
  <c r="K189" i="83"/>
  <c r="J189" i="83"/>
  <c r="I189" i="83"/>
  <c r="H189" i="83"/>
  <c r="G189" i="83"/>
  <c r="F189" i="83"/>
  <c r="E189" i="83"/>
  <c r="D189" i="83"/>
  <c r="C189" i="83"/>
  <c r="S188" i="83"/>
  <c r="R188" i="83"/>
  <c r="Q188" i="83"/>
  <c r="P188" i="83"/>
  <c r="O188" i="83"/>
  <c r="N188" i="83"/>
  <c r="M188" i="83"/>
  <c r="L188" i="83"/>
  <c r="K188" i="83"/>
  <c r="J188" i="83"/>
  <c r="I188" i="83"/>
  <c r="H188" i="83"/>
  <c r="G188" i="83"/>
  <c r="F188" i="83"/>
  <c r="E188" i="83"/>
  <c r="D188" i="83"/>
  <c r="C188" i="83"/>
  <c r="S187" i="83"/>
  <c r="R187" i="83"/>
  <c r="Q187" i="83"/>
  <c r="P187" i="83"/>
  <c r="O187" i="83"/>
  <c r="N187" i="83"/>
  <c r="M187" i="83"/>
  <c r="L187" i="83"/>
  <c r="K187" i="83"/>
  <c r="J187" i="83"/>
  <c r="I187" i="83"/>
  <c r="H187" i="83"/>
  <c r="G187" i="83"/>
  <c r="F187" i="83"/>
  <c r="E187" i="83"/>
  <c r="D187" i="83"/>
  <c r="C187" i="83"/>
  <c r="S186" i="83"/>
  <c r="R186" i="83"/>
  <c r="Q186" i="83"/>
  <c r="P186" i="83"/>
  <c r="O186" i="83"/>
  <c r="N186" i="83"/>
  <c r="M186" i="83"/>
  <c r="L186" i="83"/>
  <c r="K186" i="83"/>
  <c r="J186" i="83"/>
  <c r="I186" i="83"/>
  <c r="H186" i="83"/>
  <c r="G186" i="83"/>
  <c r="F186" i="83"/>
  <c r="E186" i="83"/>
  <c r="D186" i="83"/>
  <c r="C186" i="83"/>
  <c r="S185" i="83"/>
  <c r="R185" i="83"/>
  <c r="Q185" i="83"/>
  <c r="P185" i="83"/>
  <c r="O185" i="83"/>
  <c r="N185" i="83"/>
  <c r="M185" i="83"/>
  <c r="L185" i="83"/>
  <c r="K185" i="83"/>
  <c r="J185" i="83"/>
  <c r="I185" i="83"/>
  <c r="H185" i="83"/>
  <c r="G185" i="83"/>
  <c r="F185" i="83"/>
  <c r="E185" i="83"/>
  <c r="D185" i="83"/>
  <c r="C185" i="83"/>
  <c r="S184" i="83"/>
  <c r="R184" i="83"/>
  <c r="Q184" i="83"/>
  <c r="P184" i="83"/>
  <c r="O184" i="83"/>
  <c r="N184" i="83"/>
  <c r="M184" i="83"/>
  <c r="L184" i="83"/>
  <c r="K184" i="83"/>
  <c r="J184" i="83"/>
  <c r="I184" i="83"/>
  <c r="H184" i="83"/>
  <c r="G184" i="83"/>
  <c r="F184" i="83"/>
  <c r="E184" i="83"/>
  <c r="D184" i="83"/>
  <c r="C184" i="83"/>
  <c r="S183" i="83"/>
  <c r="R183" i="83"/>
  <c r="Q183" i="83"/>
  <c r="P183" i="83"/>
  <c r="O183" i="83"/>
  <c r="N183" i="83"/>
  <c r="M183" i="83"/>
  <c r="L183" i="83"/>
  <c r="K183" i="83"/>
  <c r="J183" i="83"/>
  <c r="I183" i="83"/>
  <c r="H183" i="83"/>
  <c r="G183" i="83"/>
  <c r="F183" i="83"/>
  <c r="E183" i="83"/>
  <c r="D183" i="83"/>
  <c r="C183" i="83"/>
  <c r="S182" i="83"/>
  <c r="R182" i="83"/>
  <c r="Q182" i="83"/>
  <c r="P182" i="83"/>
  <c r="O182" i="83"/>
  <c r="N182" i="83"/>
  <c r="M182" i="83"/>
  <c r="L182" i="83"/>
  <c r="K182" i="83"/>
  <c r="J182" i="83"/>
  <c r="I182" i="83"/>
  <c r="H182" i="83"/>
  <c r="G182" i="83"/>
  <c r="F182" i="83"/>
  <c r="E182" i="83"/>
  <c r="D182" i="83"/>
  <c r="C182" i="83"/>
  <c r="S181" i="83"/>
  <c r="R181" i="83"/>
  <c r="Q181" i="83"/>
  <c r="P181" i="83"/>
  <c r="O181" i="83"/>
  <c r="N181" i="83"/>
  <c r="M181" i="83"/>
  <c r="L181" i="83"/>
  <c r="K181" i="83"/>
  <c r="J181" i="83"/>
  <c r="I181" i="83"/>
  <c r="H181" i="83"/>
  <c r="G181" i="83"/>
  <c r="F181" i="83"/>
  <c r="E181" i="83"/>
  <c r="D181" i="83"/>
  <c r="C181" i="83"/>
  <c r="S180" i="83"/>
  <c r="R180" i="83"/>
  <c r="Q180" i="83"/>
  <c r="P180" i="83"/>
  <c r="O180" i="83"/>
  <c r="N180" i="83"/>
  <c r="M180" i="83"/>
  <c r="L180" i="83"/>
  <c r="K180" i="83"/>
  <c r="J180" i="83"/>
  <c r="I180" i="83"/>
  <c r="H180" i="83"/>
  <c r="G180" i="83"/>
  <c r="F180" i="83"/>
  <c r="E180" i="83"/>
  <c r="D180" i="83"/>
  <c r="C180" i="83"/>
  <c r="S179" i="83"/>
  <c r="R179" i="83"/>
  <c r="Q179" i="83"/>
  <c r="P179" i="83"/>
  <c r="O179" i="83"/>
  <c r="N179" i="83"/>
  <c r="M179" i="83"/>
  <c r="L179" i="83"/>
  <c r="K179" i="83"/>
  <c r="J179" i="83"/>
  <c r="I179" i="83"/>
  <c r="H179" i="83"/>
  <c r="G179" i="83"/>
  <c r="F179" i="83"/>
  <c r="E179" i="83"/>
  <c r="D179" i="83"/>
  <c r="C179" i="83"/>
  <c r="S178" i="83"/>
  <c r="R178" i="83"/>
  <c r="Q178" i="83"/>
  <c r="P178" i="83"/>
  <c r="O178" i="83"/>
  <c r="N178" i="83"/>
  <c r="M178" i="83"/>
  <c r="L178" i="83"/>
  <c r="K178" i="83"/>
  <c r="J178" i="83"/>
  <c r="I178" i="83"/>
  <c r="H178" i="83"/>
  <c r="G178" i="83"/>
  <c r="F178" i="83"/>
  <c r="E178" i="83"/>
  <c r="D178" i="83"/>
  <c r="C178" i="83"/>
  <c r="S177" i="83"/>
  <c r="R177" i="83"/>
  <c r="Q177" i="83"/>
  <c r="P177" i="83"/>
  <c r="O177" i="83"/>
  <c r="N177" i="83"/>
  <c r="M177" i="83"/>
  <c r="L177" i="83"/>
  <c r="K177" i="83"/>
  <c r="J177" i="83"/>
  <c r="I177" i="83"/>
  <c r="H177" i="83"/>
  <c r="G177" i="83"/>
  <c r="F177" i="83"/>
  <c r="E177" i="83"/>
  <c r="D177" i="83"/>
  <c r="C177" i="83"/>
  <c r="S176" i="83"/>
  <c r="R176" i="83"/>
  <c r="Q176" i="83"/>
  <c r="P176" i="83"/>
  <c r="O176" i="83"/>
  <c r="N176" i="83"/>
  <c r="M176" i="83"/>
  <c r="L176" i="83"/>
  <c r="K176" i="83"/>
  <c r="J176" i="83"/>
  <c r="I176" i="83"/>
  <c r="H176" i="83"/>
  <c r="G176" i="83"/>
  <c r="F176" i="83"/>
  <c r="E176" i="83"/>
  <c r="D176" i="83"/>
  <c r="C176" i="83"/>
  <c r="S175" i="83"/>
  <c r="R175" i="83"/>
  <c r="Q175" i="83"/>
  <c r="P175" i="83"/>
  <c r="O175" i="83"/>
  <c r="N175" i="83"/>
  <c r="M175" i="83"/>
  <c r="L175" i="83"/>
  <c r="K175" i="83"/>
  <c r="J175" i="83"/>
  <c r="I175" i="83"/>
  <c r="H175" i="83"/>
  <c r="G175" i="83"/>
  <c r="F175" i="83"/>
  <c r="E175" i="83"/>
  <c r="D175" i="83"/>
  <c r="C175" i="83"/>
  <c r="S174" i="83"/>
  <c r="R174" i="83"/>
  <c r="Q174" i="83"/>
  <c r="P174" i="83"/>
  <c r="O174" i="83"/>
  <c r="N174" i="83"/>
  <c r="M174" i="83"/>
  <c r="L174" i="83"/>
  <c r="K174" i="83"/>
  <c r="J174" i="83"/>
  <c r="I174" i="83"/>
  <c r="H174" i="83"/>
  <c r="G174" i="83"/>
  <c r="F174" i="83"/>
  <c r="E174" i="83"/>
  <c r="D174" i="83"/>
  <c r="C174" i="83"/>
  <c r="S173" i="83"/>
  <c r="R173" i="83"/>
  <c r="Q173" i="83"/>
  <c r="P173" i="83"/>
  <c r="O173" i="83"/>
  <c r="N173" i="83"/>
  <c r="M173" i="83"/>
  <c r="L173" i="83"/>
  <c r="K173" i="83"/>
  <c r="J173" i="83"/>
  <c r="I173" i="83"/>
  <c r="H173" i="83"/>
  <c r="G173" i="83"/>
  <c r="F173" i="83"/>
  <c r="E173" i="83"/>
  <c r="D173" i="83"/>
  <c r="C173" i="83"/>
  <c r="S172" i="83"/>
  <c r="R172" i="83"/>
  <c r="Q172" i="83"/>
  <c r="P172" i="83"/>
  <c r="O172" i="83"/>
  <c r="N172" i="83"/>
  <c r="M172" i="83"/>
  <c r="L172" i="83"/>
  <c r="K172" i="83"/>
  <c r="J172" i="83"/>
  <c r="I172" i="83"/>
  <c r="H172" i="83"/>
  <c r="G172" i="83"/>
  <c r="F172" i="83"/>
  <c r="E172" i="83"/>
  <c r="D172" i="83"/>
  <c r="C172" i="83"/>
  <c r="S171" i="83"/>
  <c r="R171" i="83"/>
  <c r="Q171" i="83"/>
  <c r="P171" i="83"/>
  <c r="O171" i="83"/>
  <c r="N171" i="83"/>
  <c r="M171" i="83"/>
  <c r="L171" i="83"/>
  <c r="K171" i="83"/>
  <c r="J171" i="83"/>
  <c r="I171" i="83"/>
  <c r="H171" i="83"/>
  <c r="G171" i="83"/>
  <c r="F171" i="83"/>
  <c r="E171" i="83"/>
  <c r="D171" i="83"/>
  <c r="C171" i="83"/>
  <c r="S170" i="83"/>
  <c r="R170" i="83"/>
  <c r="Q170" i="83"/>
  <c r="P170" i="83"/>
  <c r="O170" i="83"/>
  <c r="N170" i="83"/>
  <c r="M170" i="83"/>
  <c r="L170" i="83"/>
  <c r="K170" i="83"/>
  <c r="J170" i="83"/>
  <c r="I170" i="83"/>
  <c r="H170" i="83"/>
  <c r="G170" i="83"/>
  <c r="F170" i="83"/>
  <c r="E170" i="83"/>
  <c r="D170" i="83"/>
  <c r="C170" i="83"/>
  <c r="S169" i="83"/>
  <c r="R169" i="83"/>
  <c r="Q169" i="83"/>
  <c r="P169" i="83"/>
  <c r="O169" i="83"/>
  <c r="N169" i="83"/>
  <c r="M169" i="83"/>
  <c r="L169" i="83"/>
  <c r="K169" i="83"/>
  <c r="J169" i="83"/>
  <c r="I169" i="83"/>
  <c r="H169" i="83"/>
  <c r="G169" i="83"/>
  <c r="F169" i="83"/>
  <c r="E169" i="83"/>
  <c r="D169" i="83"/>
  <c r="C169" i="83"/>
  <c r="S168" i="83"/>
  <c r="R168" i="83"/>
  <c r="Q168" i="83"/>
  <c r="P168" i="83"/>
  <c r="O168" i="83"/>
  <c r="N168" i="83"/>
  <c r="M168" i="83"/>
  <c r="L168" i="83"/>
  <c r="K168" i="83"/>
  <c r="J168" i="83"/>
  <c r="I168" i="83"/>
  <c r="H168" i="83"/>
  <c r="G168" i="83"/>
  <c r="F168" i="83"/>
  <c r="E168" i="83"/>
  <c r="D168" i="83"/>
  <c r="C168" i="83"/>
  <c r="S167" i="83"/>
  <c r="R167" i="83"/>
  <c r="Q167" i="83"/>
  <c r="P167" i="83"/>
  <c r="O167" i="83"/>
  <c r="N167" i="83"/>
  <c r="M167" i="83"/>
  <c r="L167" i="83"/>
  <c r="K167" i="83"/>
  <c r="J167" i="83"/>
  <c r="I167" i="83"/>
  <c r="H167" i="83"/>
  <c r="G167" i="83"/>
  <c r="F167" i="83"/>
  <c r="E167" i="83"/>
  <c r="D167" i="83"/>
  <c r="C167" i="83"/>
  <c r="S166" i="83"/>
  <c r="R166" i="83"/>
  <c r="Q166" i="83"/>
  <c r="P166" i="83"/>
  <c r="O166" i="83"/>
  <c r="N166" i="83"/>
  <c r="M166" i="83"/>
  <c r="L166" i="83"/>
  <c r="K166" i="83"/>
  <c r="J166" i="83"/>
  <c r="I166" i="83"/>
  <c r="H166" i="83"/>
  <c r="G166" i="83"/>
  <c r="F166" i="83"/>
  <c r="E166" i="83"/>
  <c r="D166" i="83"/>
  <c r="C166" i="83"/>
  <c r="S165" i="83"/>
  <c r="R165" i="83"/>
  <c r="Q165" i="83"/>
  <c r="P165" i="83"/>
  <c r="O165" i="83"/>
  <c r="N165" i="83"/>
  <c r="M165" i="83"/>
  <c r="L165" i="83"/>
  <c r="K165" i="83"/>
  <c r="J165" i="83"/>
  <c r="I165" i="83"/>
  <c r="H165" i="83"/>
  <c r="G165" i="83"/>
  <c r="F165" i="83"/>
  <c r="E165" i="83"/>
  <c r="D165" i="83"/>
  <c r="C165" i="83"/>
  <c r="S164" i="83"/>
  <c r="R164" i="83"/>
  <c r="Q164" i="83"/>
  <c r="P164" i="83"/>
  <c r="O164" i="83"/>
  <c r="N164" i="83"/>
  <c r="M164" i="83"/>
  <c r="L164" i="83"/>
  <c r="K164" i="83"/>
  <c r="J164" i="83"/>
  <c r="I164" i="83"/>
  <c r="H164" i="83"/>
  <c r="G164" i="83"/>
  <c r="F164" i="83"/>
  <c r="E164" i="83"/>
  <c r="D164" i="83"/>
  <c r="C164" i="83"/>
  <c r="S163" i="83"/>
  <c r="R163" i="83"/>
  <c r="Q163" i="83"/>
  <c r="P163" i="83"/>
  <c r="O163" i="83"/>
  <c r="N163" i="83"/>
  <c r="M163" i="83"/>
  <c r="L163" i="83"/>
  <c r="K163" i="83"/>
  <c r="J163" i="83"/>
  <c r="I163" i="83"/>
  <c r="H163" i="83"/>
  <c r="G163" i="83"/>
  <c r="F163" i="83"/>
  <c r="E163" i="83"/>
  <c r="D163" i="83"/>
  <c r="C163" i="83"/>
  <c r="S162" i="83"/>
  <c r="R162" i="83"/>
  <c r="Q162" i="83"/>
  <c r="P162" i="83"/>
  <c r="O162" i="83"/>
  <c r="N162" i="83"/>
  <c r="M162" i="83"/>
  <c r="L162" i="83"/>
  <c r="K162" i="83"/>
  <c r="J162" i="83"/>
  <c r="I162" i="83"/>
  <c r="H162" i="83"/>
  <c r="G162" i="83"/>
  <c r="F162" i="83"/>
  <c r="E162" i="83"/>
  <c r="D162" i="83"/>
  <c r="C162" i="83"/>
  <c r="S161" i="83"/>
  <c r="R161" i="83"/>
  <c r="Q161" i="83"/>
  <c r="P161" i="83"/>
  <c r="O161" i="83"/>
  <c r="N161" i="83"/>
  <c r="M161" i="83"/>
  <c r="L161" i="83"/>
  <c r="K161" i="83"/>
  <c r="J161" i="83"/>
  <c r="I161" i="83"/>
  <c r="H161" i="83"/>
  <c r="G161" i="83"/>
  <c r="F161" i="83"/>
  <c r="E161" i="83"/>
  <c r="D161" i="83"/>
  <c r="C161" i="83"/>
  <c r="S160" i="83"/>
  <c r="R160" i="83"/>
  <c r="Q160" i="83"/>
  <c r="P160" i="83"/>
  <c r="O160" i="83"/>
  <c r="N160" i="83"/>
  <c r="M160" i="83"/>
  <c r="L160" i="83"/>
  <c r="K160" i="83"/>
  <c r="J160" i="83"/>
  <c r="I160" i="83"/>
  <c r="H160" i="83"/>
  <c r="G160" i="83"/>
  <c r="F160" i="83"/>
  <c r="E160" i="83"/>
  <c r="D160" i="83"/>
  <c r="C160" i="83"/>
  <c r="S159" i="83"/>
  <c r="R159" i="83"/>
  <c r="Q159" i="83"/>
  <c r="P159" i="83"/>
  <c r="O159" i="83"/>
  <c r="N159" i="83"/>
  <c r="M159" i="83"/>
  <c r="L159" i="83"/>
  <c r="K159" i="83"/>
  <c r="J159" i="83"/>
  <c r="I159" i="83"/>
  <c r="H159" i="83"/>
  <c r="G159" i="83"/>
  <c r="F159" i="83"/>
  <c r="E159" i="83"/>
  <c r="D159" i="83"/>
  <c r="C159" i="83"/>
  <c r="S158" i="83"/>
  <c r="R158" i="83"/>
  <c r="Q158" i="83"/>
  <c r="P158" i="83"/>
  <c r="O158" i="83"/>
  <c r="N158" i="83"/>
  <c r="M158" i="83"/>
  <c r="L158" i="83"/>
  <c r="K158" i="83"/>
  <c r="J158" i="83"/>
  <c r="I158" i="83"/>
  <c r="H158" i="83"/>
  <c r="G158" i="83"/>
  <c r="F158" i="83"/>
  <c r="E158" i="83"/>
  <c r="D158" i="83"/>
  <c r="C158" i="83"/>
  <c r="S157" i="83"/>
  <c r="R157" i="83"/>
  <c r="Q157" i="83"/>
  <c r="P157" i="83"/>
  <c r="O157" i="83"/>
  <c r="N157" i="83"/>
  <c r="M157" i="83"/>
  <c r="L157" i="83"/>
  <c r="K157" i="83"/>
  <c r="J157" i="83"/>
  <c r="I157" i="83"/>
  <c r="H157" i="83"/>
  <c r="G157" i="83"/>
  <c r="F157" i="83"/>
  <c r="E157" i="83"/>
  <c r="D157" i="83"/>
  <c r="C157" i="83"/>
  <c r="S156" i="83"/>
  <c r="R156" i="83"/>
  <c r="Q156" i="83"/>
  <c r="P156" i="83"/>
  <c r="O156" i="83"/>
  <c r="N156" i="83"/>
  <c r="M156" i="83"/>
  <c r="L156" i="83"/>
  <c r="K156" i="83"/>
  <c r="J156" i="83"/>
  <c r="I156" i="83"/>
  <c r="H156" i="83"/>
  <c r="G156" i="83"/>
  <c r="F156" i="83"/>
  <c r="E156" i="83"/>
  <c r="D156" i="83"/>
  <c r="C156" i="83"/>
  <c r="S155" i="83"/>
  <c r="R155" i="83"/>
  <c r="Q155" i="83"/>
  <c r="P155" i="83"/>
  <c r="O155" i="83"/>
  <c r="N155" i="83"/>
  <c r="M155" i="83"/>
  <c r="L155" i="83"/>
  <c r="K155" i="83"/>
  <c r="J155" i="83"/>
  <c r="I155" i="83"/>
  <c r="H155" i="83"/>
  <c r="G155" i="83"/>
  <c r="F155" i="83"/>
  <c r="E155" i="83"/>
  <c r="D155" i="83"/>
  <c r="C155" i="83"/>
  <c r="S154" i="83"/>
  <c r="R154" i="83"/>
  <c r="Q154" i="83"/>
  <c r="P154" i="83"/>
  <c r="O154" i="83"/>
  <c r="N154" i="83"/>
  <c r="M154" i="83"/>
  <c r="L154" i="83"/>
  <c r="K154" i="83"/>
  <c r="J154" i="83"/>
  <c r="I154" i="83"/>
  <c r="H154" i="83"/>
  <c r="G154" i="83"/>
  <c r="F154" i="83"/>
  <c r="E154" i="83"/>
  <c r="D154" i="83"/>
  <c r="C154" i="83"/>
  <c r="S153" i="83"/>
  <c r="R153" i="83"/>
  <c r="Q153" i="83"/>
  <c r="P153" i="83"/>
  <c r="O153" i="83"/>
  <c r="N153" i="83"/>
  <c r="M153" i="83"/>
  <c r="L153" i="83"/>
  <c r="K153" i="83"/>
  <c r="J153" i="83"/>
  <c r="I153" i="83"/>
  <c r="H153" i="83"/>
  <c r="G153" i="83"/>
  <c r="F153" i="83"/>
  <c r="E153" i="83"/>
  <c r="D153" i="83"/>
  <c r="C153" i="83"/>
  <c r="S152" i="83"/>
  <c r="R152" i="83"/>
  <c r="Q152" i="83"/>
  <c r="P152" i="83"/>
  <c r="O152" i="83"/>
  <c r="N152" i="83"/>
  <c r="M152" i="83"/>
  <c r="L152" i="83"/>
  <c r="K152" i="83"/>
  <c r="J152" i="83"/>
  <c r="I152" i="83"/>
  <c r="H152" i="83"/>
  <c r="G152" i="83"/>
  <c r="F152" i="83"/>
  <c r="E152" i="83"/>
  <c r="D152" i="83"/>
  <c r="C152" i="83"/>
  <c r="S151" i="83"/>
  <c r="R151" i="83"/>
  <c r="Q151" i="83"/>
  <c r="P151" i="83"/>
  <c r="O151" i="83"/>
  <c r="N151" i="83"/>
  <c r="M151" i="83"/>
  <c r="L151" i="83"/>
  <c r="K151" i="83"/>
  <c r="J151" i="83"/>
  <c r="I151" i="83"/>
  <c r="H151" i="83"/>
  <c r="G151" i="83"/>
  <c r="F151" i="83"/>
  <c r="E151" i="83"/>
  <c r="D151" i="83"/>
  <c r="C151" i="83"/>
  <c r="S150" i="83"/>
  <c r="R150" i="83"/>
  <c r="Q150" i="83"/>
  <c r="P150" i="83"/>
  <c r="O150" i="83"/>
  <c r="N150" i="83"/>
  <c r="M150" i="83"/>
  <c r="L150" i="83"/>
  <c r="K150" i="83"/>
  <c r="J150" i="83"/>
  <c r="I150" i="83"/>
  <c r="H150" i="83"/>
  <c r="G150" i="83"/>
  <c r="F150" i="83"/>
  <c r="E150" i="83"/>
  <c r="D150" i="83"/>
  <c r="C150" i="83"/>
  <c r="S149" i="83"/>
  <c r="R149" i="83"/>
  <c r="Q149" i="83"/>
  <c r="P149" i="83"/>
  <c r="O149" i="83"/>
  <c r="N149" i="83"/>
  <c r="M149" i="83"/>
  <c r="L149" i="83"/>
  <c r="K149" i="83"/>
  <c r="J149" i="83"/>
  <c r="I149" i="83"/>
  <c r="H149" i="83"/>
  <c r="G149" i="83"/>
  <c r="F149" i="83"/>
  <c r="E149" i="83"/>
  <c r="D149" i="83"/>
  <c r="C149" i="83"/>
  <c r="S148" i="83"/>
  <c r="R148" i="83"/>
  <c r="Q148" i="83"/>
  <c r="P148" i="83"/>
  <c r="O148" i="83"/>
  <c r="N148" i="83"/>
  <c r="M148" i="83"/>
  <c r="L148" i="83"/>
  <c r="K148" i="83"/>
  <c r="J148" i="83"/>
  <c r="I148" i="83"/>
  <c r="H148" i="83"/>
  <c r="G148" i="83"/>
  <c r="F148" i="83"/>
  <c r="E148" i="83"/>
  <c r="D148" i="83"/>
  <c r="C148" i="83"/>
  <c r="S147" i="83"/>
  <c r="R147" i="83"/>
  <c r="Q147" i="83"/>
  <c r="P147" i="83"/>
  <c r="O147" i="83"/>
  <c r="N147" i="83"/>
  <c r="M147" i="83"/>
  <c r="L147" i="83"/>
  <c r="K147" i="83"/>
  <c r="J147" i="83"/>
  <c r="I147" i="83"/>
  <c r="H147" i="83"/>
  <c r="G147" i="83"/>
  <c r="F147" i="83"/>
  <c r="E147" i="83"/>
  <c r="D147" i="83"/>
  <c r="C147" i="83"/>
  <c r="S146" i="83"/>
  <c r="R146" i="83"/>
  <c r="Q146" i="83"/>
  <c r="P146" i="83"/>
  <c r="O146" i="83"/>
  <c r="N146" i="83"/>
  <c r="M146" i="83"/>
  <c r="L146" i="83"/>
  <c r="K146" i="83"/>
  <c r="J146" i="83"/>
  <c r="I146" i="83"/>
  <c r="H146" i="83"/>
  <c r="G146" i="83"/>
  <c r="F146" i="83"/>
  <c r="E146" i="83"/>
  <c r="D146" i="83"/>
  <c r="C146" i="83"/>
  <c r="S145" i="83"/>
  <c r="R145" i="83"/>
  <c r="Q145" i="83"/>
  <c r="P145" i="83"/>
  <c r="O145" i="83"/>
  <c r="N145" i="83"/>
  <c r="M145" i="83"/>
  <c r="L145" i="83"/>
  <c r="K145" i="83"/>
  <c r="J145" i="83"/>
  <c r="I145" i="83"/>
  <c r="H145" i="83"/>
  <c r="G145" i="83"/>
  <c r="F145" i="83"/>
  <c r="E145" i="83"/>
  <c r="D145" i="83"/>
  <c r="C145" i="83"/>
  <c r="S144" i="83"/>
  <c r="R144" i="83"/>
  <c r="Q144" i="83"/>
  <c r="P144" i="83"/>
  <c r="O144" i="83"/>
  <c r="N144" i="83"/>
  <c r="M144" i="83"/>
  <c r="L144" i="83"/>
  <c r="K144" i="83"/>
  <c r="J144" i="83"/>
  <c r="I144" i="83"/>
  <c r="H144" i="83"/>
  <c r="G144" i="83"/>
  <c r="F144" i="83"/>
  <c r="E144" i="83"/>
  <c r="D144" i="83"/>
  <c r="C144" i="83"/>
  <c r="S143" i="83"/>
  <c r="R143" i="83"/>
  <c r="Q143" i="83"/>
  <c r="P143" i="83"/>
  <c r="O143" i="83"/>
  <c r="N143" i="83"/>
  <c r="M143" i="83"/>
  <c r="L143" i="83"/>
  <c r="K143" i="83"/>
  <c r="J143" i="83"/>
  <c r="I143" i="83"/>
  <c r="H143" i="83"/>
  <c r="G143" i="83"/>
  <c r="F143" i="83"/>
  <c r="E143" i="83"/>
  <c r="D143" i="83"/>
  <c r="C143" i="83"/>
  <c r="S142" i="83"/>
  <c r="R142" i="83"/>
  <c r="Q142" i="83"/>
  <c r="P142" i="83"/>
  <c r="O142" i="83"/>
  <c r="N142" i="83"/>
  <c r="M142" i="83"/>
  <c r="L142" i="83"/>
  <c r="K142" i="83"/>
  <c r="J142" i="83"/>
  <c r="I142" i="83"/>
  <c r="H142" i="83"/>
  <c r="G142" i="83"/>
  <c r="F142" i="83"/>
  <c r="E142" i="83"/>
  <c r="D142" i="83"/>
  <c r="C142" i="83"/>
  <c r="S141" i="83"/>
  <c r="R141" i="83"/>
  <c r="Q141" i="83"/>
  <c r="P141" i="83"/>
  <c r="O141" i="83"/>
  <c r="N141" i="83"/>
  <c r="M141" i="83"/>
  <c r="L141" i="83"/>
  <c r="K141" i="83"/>
  <c r="J141" i="83"/>
  <c r="I141" i="83"/>
  <c r="H141" i="83"/>
  <c r="G141" i="83"/>
  <c r="F141" i="83"/>
  <c r="E141" i="83"/>
  <c r="D141" i="83"/>
  <c r="C141" i="83"/>
  <c r="S140" i="83"/>
  <c r="R140" i="83"/>
  <c r="Q140" i="83"/>
  <c r="P140" i="83"/>
  <c r="O140" i="83"/>
  <c r="N140" i="83"/>
  <c r="M140" i="83"/>
  <c r="L140" i="83"/>
  <c r="K140" i="83"/>
  <c r="J140" i="83"/>
  <c r="I140" i="83"/>
  <c r="H140" i="83"/>
  <c r="G140" i="83"/>
  <c r="F140" i="83"/>
  <c r="E140" i="83"/>
  <c r="D140" i="83"/>
  <c r="C140" i="83"/>
  <c r="S139" i="83"/>
  <c r="R139" i="83"/>
  <c r="Q139" i="83"/>
  <c r="P139" i="83"/>
  <c r="O139" i="83"/>
  <c r="N139" i="83"/>
  <c r="M139" i="83"/>
  <c r="L139" i="83"/>
  <c r="K139" i="83"/>
  <c r="J139" i="83"/>
  <c r="I139" i="83"/>
  <c r="H139" i="83"/>
  <c r="G139" i="83"/>
  <c r="F139" i="83"/>
  <c r="E139" i="83"/>
  <c r="D139" i="83"/>
  <c r="C139" i="83"/>
  <c r="S138" i="83"/>
  <c r="R138" i="83"/>
  <c r="Q138" i="83"/>
  <c r="P138" i="83"/>
  <c r="O138" i="83"/>
  <c r="N138" i="83"/>
  <c r="M138" i="83"/>
  <c r="L138" i="83"/>
  <c r="K138" i="83"/>
  <c r="J138" i="83"/>
  <c r="I138" i="83"/>
  <c r="H138" i="83"/>
  <c r="G138" i="83"/>
  <c r="F138" i="83"/>
  <c r="E138" i="83"/>
  <c r="D138" i="83"/>
  <c r="C138" i="83"/>
  <c r="S137" i="83"/>
  <c r="R137" i="83"/>
  <c r="Q137" i="83"/>
  <c r="P137" i="83"/>
  <c r="O137" i="83"/>
  <c r="N137" i="83"/>
  <c r="M137" i="83"/>
  <c r="L137" i="83"/>
  <c r="K137" i="83"/>
  <c r="J137" i="83"/>
  <c r="I137" i="83"/>
  <c r="H137" i="83"/>
  <c r="G137" i="83"/>
  <c r="F137" i="83"/>
  <c r="E137" i="83"/>
  <c r="D137" i="83"/>
  <c r="C137" i="83"/>
  <c r="S136" i="83"/>
  <c r="R136" i="83"/>
  <c r="Q136" i="83"/>
  <c r="P136" i="83"/>
  <c r="O136" i="83"/>
  <c r="N136" i="83"/>
  <c r="M136" i="83"/>
  <c r="L136" i="83"/>
  <c r="K136" i="83"/>
  <c r="J136" i="83"/>
  <c r="I136" i="83"/>
  <c r="H136" i="83"/>
  <c r="G136" i="83"/>
  <c r="F136" i="83"/>
  <c r="E136" i="83"/>
  <c r="D136" i="83"/>
  <c r="C136" i="83"/>
  <c r="S135" i="83"/>
  <c r="R135" i="83"/>
  <c r="Q135" i="83"/>
  <c r="P135" i="83"/>
  <c r="O135" i="83"/>
  <c r="N135" i="83"/>
  <c r="M135" i="83"/>
  <c r="L135" i="83"/>
  <c r="K135" i="83"/>
  <c r="J135" i="83"/>
  <c r="I135" i="83"/>
  <c r="H135" i="83"/>
  <c r="G135" i="83"/>
  <c r="F135" i="83"/>
  <c r="E135" i="83"/>
  <c r="D135" i="83"/>
  <c r="C135" i="83"/>
  <c r="S134" i="83"/>
  <c r="R134" i="83"/>
  <c r="Q134" i="83"/>
  <c r="P134" i="83"/>
  <c r="O134" i="83"/>
  <c r="N134" i="83"/>
  <c r="M134" i="83"/>
  <c r="L134" i="83"/>
  <c r="K134" i="83"/>
  <c r="J134" i="83"/>
  <c r="I134" i="83"/>
  <c r="H134" i="83"/>
  <c r="G134" i="83"/>
  <c r="F134" i="83"/>
  <c r="E134" i="83"/>
  <c r="D134" i="83"/>
  <c r="C134" i="83"/>
  <c r="S133" i="83"/>
  <c r="R133" i="83"/>
  <c r="Q133" i="83"/>
  <c r="P133" i="83"/>
  <c r="O133" i="83"/>
  <c r="N133" i="83"/>
  <c r="M133" i="83"/>
  <c r="L133" i="83"/>
  <c r="K133" i="83"/>
  <c r="J133" i="83"/>
  <c r="I133" i="83"/>
  <c r="H133" i="83"/>
  <c r="G133" i="83"/>
  <c r="F133" i="83"/>
  <c r="E133" i="83"/>
  <c r="D133" i="83"/>
  <c r="C133" i="83"/>
  <c r="S132" i="83"/>
  <c r="R132" i="83"/>
  <c r="Q132" i="83"/>
  <c r="P132" i="83"/>
  <c r="O132" i="83"/>
  <c r="N132" i="83"/>
  <c r="M132" i="83"/>
  <c r="L132" i="83"/>
  <c r="K132" i="83"/>
  <c r="J132" i="83"/>
  <c r="I132" i="83"/>
  <c r="H132" i="83"/>
  <c r="G132" i="83"/>
  <c r="F132" i="83"/>
  <c r="E132" i="83"/>
  <c r="D132" i="83"/>
  <c r="C132" i="83"/>
  <c r="S131" i="83"/>
  <c r="R131" i="83"/>
  <c r="Q131" i="83"/>
  <c r="P131" i="83"/>
  <c r="O131" i="83"/>
  <c r="N131" i="83"/>
  <c r="M131" i="83"/>
  <c r="L131" i="83"/>
  <c r="K131" i="83"/>
  <c r="J131" i="83"/>
  <c r="I131" i="83"/>
  <c r="H131" i="83"/>
  <c r="G131" i="83"/>
  <c r="F131" i="83"/>
  <c r="E131" i="83"/>
  <c r="D131" i="83"/>
  <c r="C131" i="83"/>
  <c r="S130" i="83"/>
  <c r="R130" i="83"/>
  <c r="Q130" i="83"/>
  <c r="P130" i="83"/>
  <c r="O130" i="83"/>
  <c r="N130" i="83"/>
  <c r="M130" i="83"/>
  <c r="L130" i="83"/>
  <c r="K130" i="83"/>
  <c r="J130" i="83"/>
  <c r="I130" i="83"/>
  <c r="H130" i="83"/>
  <c r="G130" i="83"/>
  <c r="F130" i="83"/>
  <c r="E130" i="83"/>
  <c r="D130" i="83"/>
  <c r="C130" i="83"/>
  <c r="S129" i="83"/>
  <c r="R129" i="83"/>
  <c r="Q129" i="83"/>
  <c r="P129" i="83"/>
  <c r="O129" i="83"/>
  <c r="N129" i="83"/>
  <c r="M129" i="83"/>
  <c r="L129" i="83"/>
  <c r="K129" i="83"/>
  <c r="J129" i="83"/>
  <c r="I129" i="83"/>
  <c r="H129" i="83"/>
  <c r="G129" i="83"/>
  <c r="F129" i="83"/>
  <c r="E129" i="83"/>
  <c r="D129" i="83"/>
  <c r="C129" i="83"/>
  <c r="S128" i="83"/>
  <c r="R128" i="83"/>
  <c r="Q128" i="83"/>
  <c r="P128" i="83"/>
  <c r="O128" i="83"/>
  <c r="N128" i="83"/>
  <c r="M128" i="83"/>
  <c r="L128" i="83"/>
  <c r="K128" i="83"/>
  <c r="J128" i="83"/>
  <c r="I128" i="83"/>
  <c r="H128" i="83"/>
  <c r="G128" i="83"/>
  <c r="F128" i="83"/>
  <c r="E128" i="83"/>
  <c r="D128" i="83"/>
  <c r="C128" i="83"/>
  <c r="S127" i="83"/>
  <c r="R127" i="83"/>
  <c r="Q127" i="83"/>
  <c r="P127" i="83"/>
  <c r="O127" i="83"/>
  <c r="N127" i="83"/>
  <c r="M127" i="83"/>
  <c r="L127" i="83"/>
  <c r="K127" i="83"/>
  <c r="J127" i="83"/>
  <c r="I127" i="83"/>
  <c r="H127" i="83"/>
  <c r="G127" i="83"/>
  <c r="F127" i="83"/>
  <c r="E127" i="83"/>
  <c r="D127" i="83"/>
  <c r="C127" i="83"/>
  <c r="S126" i="83"/>
  <c r="R126" i="83"/>
  <c r="Q126" i="83"/>
  <c r="P126" i="83"/>
  <c r="O126" i="83"/>
  <c r="N126" i="83"/>
  <c r="M126" i="83"/>
  <c r="L126" i="83"/>
  <c r="K126" i="83"/>
  <c r="J126" i="83"/>
  <c r="I126" i="83"/>
  <c r="H126" i="83"/>
  <c r="G126" i="83"/>
  <c r="F126" i="83"/>
  <c r="E126" i="83"/>
  <c r="D126" i="83"/>
  <c r="C126" i="83"/>
  <c r="S125" i="83"/>
  <c r="R125" i="83"/>
  <c r="Q125" i="83"/>
  <c r="P125" i="83"/>
  <c r="O125" i="83"/>
  <c r="N125" i="83"/>
  <c r="M125" i="83"/>
  <c r="L125" i="83"/>
  <c r="K125" i="83"/>
  <c r="J125" i="83"/>
  <c r="I125" i="83"/>
  <c r="H125" i="83"/>
  <c r="G125" i="83"/>
  <c r="F125" i="83"/>
  <c r="E125" i="83"/>
  <c r="D125" i="83"/>
  <c r="C125" i="83"/>
  <c r="S124" i="83"/>
  <c r="R124" i="83"/>
  <c r="Q124" i="83"/>
  <c r="P124" i="83"/>
  <c r="O124" i="83"/>
  <c r="N124" i="83"/>
  <c r="M124" i="83"/>
  <c r="L124" i="83"/>
  <c r="K124" i="83"/>
  <c r="J124" i="83"/>
  <c r="I124" i="83"/>
  <c r="H124" i="83"/>
  <c r="G124" i="83"/>
  <c r="F124" i="83"/>
  <c r="E124" i="83"/>
  <c r="D124" i="83"/>
  <c r="C124" i="83"/>
  <c r="S123" i="83"/>
  <c r="R123" i="83"/>
  <c r="Q123" i="83"/>
  <c r="P123" i="83"/>
  <c r="O123" i="83"/>
  <c r="N123" i="83"/>
  <c r="M123" i="83"/>
  <c r="L123" i="83"/>
  <c r="K123" i="83"/>
  <c r="J123" i="83"/>
  <c r="I123" i="83"/>
  <c r="H123" i="83"/>
  <c r="G123" i="83"/>
  <c r="F123" i="83"/>
  <c r="E123" i="83"/>
  <c r="D123" i="83"/>
  <c r="C123" i="83"/>
  <c r="S122" i="83"/>
  <c r="R122" i="83"/>
  <c r="Q122" i="83"/>
  <c r="P122" i="83"/>
  <c r="O122" i="83"/>
  <c r="N122" i="83"/>
  <c r="M122" i="83"/>
  <c r="L122" i="83"/>
  <c r="K122" i="83"/>
  <c r="J122" i="83"/>
  <c r="I122" i="83"/>
  <c r="H122" i="83"/>
  <c r="G122" i="83"/>
  <c r="F122" i="83"/>
  <c r="E122" i="83"/>
  <c r="D122" i="83"/>
  <c r="C122" i="83"/>
  <c r="S121" i="83"/>
  <c r="R121" i="83"/>
  <c r="Q121" i="83"/>
  <c r="P121" i="83"/>
  <c r="O121" i="83"/>
  <c r="N121" i="83"/>
  <c r="M121" i="83"/>
  <c r="L121" i="83"/>
  <c r="K121" i="83"/>
  <c r="J121" i="83"/>
  <c r="I121" i="83"/>
  <c r="H121" i="83"/>
  <c r="G121" i="83"/>
  <c r="F121" i="83"/>
  <c r="E121" i="83"/>
  <c r="D121" i="83"/>
  <c r="C121" i="83"/>
  <c r="S120" i="83"/>
  <c r="R120" i="83"/>
  <c r="Q120" i="83"/>
  <c r="P120" i="83"/>
  <c r="O120" i="83"/>
  <c r="N120" i="83"/>
  <c r="M120" i="83"/>
  <c r="L120" i="83"/>
  <c r="K120" i="83"/>
  <c r="J120" i="83"/>
  <c r="I120" i="83"/>
  <c r="H120" i="83"/>
  <c r="G120" i="83"/>
  <c r="F120" i="83"/>
  <c r="E120" i="83"/>
  <c r="D120" i="83"/>
  <c r="C120" i="83"/>
  <c r="S119" i="83"/>
  <c r="R119" i="83"/>
  <c r="Q119" i="83"/>
  <c r="P119" i="83"/>
  <c r="O119" i="83"/>
  <c r="N119" i="83"/>
  <c r="M119" i="83"/>
  <c r="L119" i="83"/>
  <c r="K119" i="83"/>
  <c r="J119" i="83"/>
  <c r="I119" i="83"/>
  <c r="H119" i="83"/>
  <c r="G119" i="83"/>
  <c r="F119" i="83"/>
  <c r="E119" i="83"/>
  <c r="D119" i="83"/>
  <c r="C119" i="83"/>
  <c r="S118" i="83"/>
  <c r="R118" i="83"/>
  <c r="Q118" i="83"/>
  <c r="P118" i="83"/>
  <c r="O118" i="83"/>
  <c r="N118" i="83"/>
  <c r="M118" i="83"/>
  <c r="L118" i="83"/>
  <c r="K118" i="83"/>
  <c r="J118" i="83"/>
  <c r="I118" i="83"/>
  <c r="H118" i="83"/>
  <c r="G118" i="83"/>
  <c r="F118" i="83"/>
  <c r="E118" i="83"/>
  <c r="D118" i="83"/>
  <c r="C118" i="83"/>
  <c r="S117" i="83"/>
  <c r="R117" i="83"/>
  <c r="Q117" i="83"/>
  <c r="P117" i="83"/>
  <c r="O117" i="83"/>
  <c r="N117" i="83"/>
  <c r="M117" i="83"/>
  <c r="L117" i="83"/>
  <c r="K117" i="83"/>
  <c r="J117" i="83"/>
  <c r="I117" i="83"/>
  <c r="H117" i="83"/>
  <c r="G117" i="83"/>
  <c r="F117" i="83"/>
  <c r="E117" i="83"/>
  <c r="D117" i="83"/>
  <c r="C117" i="83"/>
  <c r="S116" i="83"/>
  <c r="R116" i="83"/>
  <c r="Q116" i="83"/>
  <c r="P116" i="83"/>
  <c r="O116" i="83"/>
  <c r="N116" i="83"/>
  <c r="M116" i="83"/>
  <c r="L116" i="83"/>
  <c r="K116" i="83"/>
  <c r="J116" i="83"/>
  <c r="I116" i="83"/>
  <c r="H116" i="83"/>
  <c r="G116" i="83"/>
  <c r="F116" i="83"/>
  <c r="E116" i="83"/>
  <c r="D116" i="83"/>
  <c r="C116" i="83"/>
  <c r="S115" i="83"/>
  <c r="R115" i="83"/>
  <c r="Q115" i="83"/>
  <c r="P115" i="83"/>
  <c r="O115" i="83"/>
  <c r="N115" i="83"/>
  <c r="M115" i="83"/>
  <c r="L115" i="83"/>
  <c r="K115" i="83"/>
  <c r="J115" i="83"/>
  <c r="I115" i="83"/>
  <c r="H115" i="83"/>
  <c r="G115" i="83"/>
  <c r="F115" i="83"/>
  <c r="E115" i="83"/>
  <c r="D115" i="83"/>
  <c r="C115" i="83"/>
  <c r="S114" i="83"/>
  <c r="R114" i="83"/>
  <c r="Q114" i="83"/>
  <c r="P114" i="83"/>
  <c r="O114" i="83"/>
  <c r="N114" i="83"/>
  <c r="M114" i="83"/>
  <c r="L114" i="83"/>
  <c r="K114" i="83"/>
  <c r="J114" i="83"/>
  <c r="I114" i="83"/>
  <c r="H114" i="83"/>
  <c r="G114" i="83"/>
  <c r="F114" i="83"/>
  <c r="E114" i="83"/>
  <c r="D114" i="83"/>
  <c r="C114" i="83"/>
  <c r="S113" i="83"/>
  <c r="R113" i="83"/>
  <c r="Q113" i="83"/>
  <c r="P113" i="83"/>
  <c r="O113" i="83"/>
  <c r="N113" i="83"/>
  <c r="M113" i="83"/>
  <c r="L113" i="83"/>
  <c r="K113" i="83"/>
  <c r="J113" i="83"/>
  <c r="I113" i="83"/>
  <c r="H113" i="83"/>
  <c r="G113" i="83"/>
  <c r="F113" i="83"/>
  <c r="E113" i="83"/>
  <c r="D113" i="83"/>
  <c r="C113" i="83"/>
  <c r="S112" i="83"/>
  <c r="R112" i="83"/>
  <c r="Q112" i="83"/>
  <c r="P112" i="83"/>
  <c r="O112" i="83"/>
  <c r="N112" i="83"/>
  <c r="M112" i="83"/>
  <c r="L112" i="83"/>
  <c r="K112" i="83"/>
  <c r="J112" i="83"/>
  <c r="I112" i="83"/>
  <c r="H112" i="83"/>
  <c r="G112" i="83"/>
  <c r="F112" i="83"/>
  <c r="E112" i="83"/>
  <c r="D112" i="83"/>
  <c r="C112" i="83"/>
  <c r="S111" i="83"/>
  <c r="R111" i="83"/>
  <c r="Q111" i="83"/>
  <c r="P111" i="83"/>
  <c r="O111" i="83"/>
  <c r="N111" i="83"/>
  <c r="M111" i="83"/>
  <c r="L111" i="83"/>
  <c r="K111" i="83"/>
  <c r="J111" i="83"/>
  <c r="I111" i="83"/>
  <c r="H111" i="83"/>
  <c r="G111" i="83"/>
  <c r="F111" i="83"/>
  <c r="E111" i="83"/>
  <c r="D111" i="83"/>
  <c r="C111" i="83"/>
  <c r="S110" i="83"/>
  <c r="R110" i="83"/>
  <c r="Q110" i="83"/>
  <c r="P110" i="83"/>
  <c r="O110" i="83"/>
  <c r="N110" i="83"/>
  <c r="M110" i="83"/>
  <c r="L110" i="83"/>
  <c r="K110" i="83"/>
  <c r="J110" i="83"/>
  <c r="I110" i="83"/>
  <c r="H110" i="83"/>
  <c r="G110" i="83"/>
  <c r="F110" i="83"/>
  <c r="E110" i="83"/>
  <c r="D110" i="83"/>
  <c r="C110" i="83"/>
  <c r="S109" i="83"/>
  <c r="R109" i="83"/>
  <c r="Q109" i="83"/>
  <c r="P109" i="83"/>
  <c r="O109" i="83"/>
  <c r="N109" i="83"/>
  <c r="M109" i="83"/>
  <c r="L109" i="83"/>
  <c r="K109" i="83"/>
  <c r="J109" i="83"/>
  <c r="I109" i="83"/>
  <c r="H109" i="83"/>
  <c r="G109" i="83"/>
  <c r="F109" i="83"/>
  <c r="E109" i="83"/>
  <c r="D109" i="83"/>
  <c r="C109" i="83"/>
  <c r="S108" i="83"/>
  <c r="R108" i="83"/>
  <c r="Q108" i="83"/>
  <c r="P108" i="83"/>
  <c r="O108" i="83"/>
  <c r="N108" i="83"/>
  <c r="M108" i="83"/>
  <c r="L108" i="83"/>
  <c r="K108" i="83"/>
  <c r="J108" i="83"/>
  <c r="I108" i="83"/>
  <c r="H108" i="83"/>
  <c r="G108" i="83"/>
  <c r="F108" i="83"/>
  <c r="E108" i="83"/>
  <c r="D108" i="83"/>
  <c r="C108" i="83"/>
  <c r="S107" i="83"/>
  <c r="R107" i="83"/>
  <c r="Q107" i="83"/>
  <c r="P107" i="83"/>
  <c r="O107" i="83"/>
  <c r="N107" i="83"/>
  <c r="M107" i="83"/>
  <c r="L107" i="83"/>
  <c r="K107" i="83"/>
  <c r="J107" i="83"/>
  <c r="I107" i="83"/>
  <c r="H107" i="83"/>
  <c r="G107" i="83"/>
  <c r="F107" i="83"/>
  <c r="E107" i="83"/>
  <c r="D107" i="83"/>
  <c r="C107" i="83"/>
  <c r="S106" i="83"/>
  <c r="R106" i="83"/>
  <c r="Q106" i="83"/>
  <c r="P106" i="83"/>
  <c r="O106" i="83"/>
  <c r="N106" i="83"/>
  <c r="M106" i="83"/>
  <c r="L106" i="83"/>
  <c r="K106" i="83"/>
  <c r="J106" i="83"/>
  <c r="I106" i="83"/>
  <c r="H106" i="83"/>
  <c r="G106" i="83"/>
  <c r="F106" i="83"/>
  <c r="E106" i="83"/>
  <c r="D106" i="83"/>
  <c r="C106" i="83"/>
  <c r="S105" i="83"/>
  <c r="R105" i="83"/>
  <c r="Q105" i="83"/>
  <c r="P105" i="83"/>
  <c r="O105" i="83"/>
  <c r="N105" i="83"/>
  <c r="M105" i="83"/>
  <c r="L105" i="83"/>
  <c r="K105" i="83"/>
  <c r="J105" i="83"/>
  <c r="I105" i="83"/>
  <c r="H105" i="83"/>
  <c r="G105" i="83"/>
  <c r="F105" i="83"/>
  <c r="E105" i="83"/>
  <c r="D105" i="83"/>
  <c r="C105" i="83"/>
  <c r="S104" i="83"/>
  <c r="R104" i="83"/>
  <c r="Q104" i="83"/>
  <c r="P104" i="83"/>
  <c r="O104" i="83"/>
  <c r="N104" i="83"/>
  <c r="M104" i="83"/>
  <c r="L104" i="83"/>
  <c r="K104" i="83"/>
  <c r="J104" i="83"/>
  <c r="I104" i="83"/>
  <c r="H104" i="83"/>
  <c r="G104" i="83"/>
  <c r="F104" i="83"/>
  <c r="E104" i="83"/>
  <c r="D104" i="83"/>
  <c r="C104" i="83"/>
  <c r="S103" i="83"/>
  <c r="R103" i="83"/>
  <c r="Q103" i="83"/>
  <c r="P103" i="83"/>
  <c r="O103" i="83"/>
  <c r="N103" i="83"/>
  <c r="M103" i="83"/>
  <c r="L103" i="83"/>
  <c r="K103" i="83"/>
  <c r="J103" i="83"/>
  <c r="I103" i="83"/>
  <c r="H103" i="83"/>
  <c r="G103" i="83"/>
  <c r="F103" i="83"/>
  <c r="E103" i="83"/>
  <c r="D103" i="83"/>
  <c r="C103" i="83"/>
  <c r="S102" i="83"/>
  <c r="R102" i="83"/>
  <c r="Q102" i="83"/>
  <c r="P102" i="83"/>
  <c r="O102" i="83"/>
  <c r="N102" i="83"/>
  <c r="M102" i="83"/>
  <c r="L102" i="83"/>
  <c r="K102" i="83"/>
  <c r="J102" i="83"/>
  <c r="I102" i="83"/>
  <c r="H102" i="83"/>
  <c r="G102" i="83"/>
  <c r="F102" i="83"/>
  <c r="E102" i="83"/>
  <c r="D102" i="83"/>
  <c r="C102" i="83"/>
  <c r="S101" i="83"/>
  <c r="R101" i="83"/>
  <c r="Q101" i="83"/>
  <c r="P101" i="83"/>
  <c r="O101" i="83"/>
  <c r="N101" i="83"/>
  <c r="M101" i="83"/>
  <c r="L101" i="83"/>
  <c r="K101" i="83"/>
  <c r="J101" i="83"/>
  <c r="I101" i="83"/>
  <c r="H101" i="83"/>
  <c r="G101" i="83"/>
  <c r="F101" i="83"/>
  <c r="E101" i="83"/>
  <c r="D101" i="83"/>
  <c r="C101" i="83"/>
  <c r="S100" i="83"/>
  <c r="R100" i="83"/>
  <c r="Q100" i="83"/>
  <c r="P100" i="83"/>
  <c r="O100" i="83"/>
  <c r="N100" i="83"/>
  <c r="M100" i="83"/>
  <c r="L100" i="83"/>
  <c r="K100" i="83"/>
  <c r="J100" i="83"/>
  <c r="I100" i="83"/>
  <c r="H100" i="83"/>
  <c r="G100" i="83"/>
  <c r="F100" i="83"/>
  <c r="E100" i="83"/>
  <c r="D100" i="83"/>
  <c r="C100" i="83"/>
  <c r="S99" i="83"/>
  <c r="R99" i="83"/>
  <c r="Q99" i="83"/>
  <c r="P99" i="83"/>
  <c r="O99" i="83"/>
  <c r="N99" i="83"/>
  <c r="M99" i="83"/>
  <c r="L99" i="83"/>
  <c r="K99" i="83"/>
  <c r="J99" i="83"/>
  <c r="I99" i="83"/>
  <c r="H99" i="83"/>
  <c r="G99" i="83"/>
  <c r="F99" i="83"/>
  <c r="E99" i="83"/>
  <c r="D99" i="83"/>
  <c r="C99" i="83"/>
  <c r="S98" i="83"/>
  <c r="R98" i="83"/>
  <c r="Q98" i="83"/>
  <c r="P98" i="83"/>
  <c r="O98" i="83"/>
  <c r="N98" i="83"/>
  <c r="M98" i="83"/>
  <c r="L98" i="83"/>
  <c r="K98" i="83"/>
  <c r="J98" i="83"/>
  <c r="I98" i="83"/>
  <c r="H98" i="83"/>
  <c r="G98" i="83"/>
  <c r="F98" i="83"/>
  <c r="E98" i="83"/>
  <c r="D98" i="83"/>
  <c r="C98" i="83"/>
  <c r="S97" i="83"/>
  <c r="R97" i="83"/>
  <c r="Q97" i="83"/>
  <c r="P97" i="83"/>
  <c r="O97" i="83"/>
  <c r="N97" i="83"/>
  <c r="M97" i="83"/>
  <c r="L97" i="83"/>
  <c r="K97" i="83"/>
  <c r="J97" i="83"/>
  <c r="I97" i="83"/>
  <c r="H97" i="83"/>
  <c r="G97" i="83"/>
  <c r="F97" i="83"/>
  <c r="E97" i="83"/>
  <c r="D97" i="83"/>
  <c r="C97" i="83"/>
  <c r="S96" i="83"/>
  <c r="R96" i="83"/>
  <c r="Q96" i="83"/>
  <c r="P96" i="83"/>
  <c r="O96" i="83"/>
  <c r="N96" i="83"/>
  <c r="M96" i="83"/>
  <c r="L96" i="83"/>
  <c r="K96" i="83"/>
  <c r="J96" i="83"/>
  <c r="I96" i="83"/>
  <c r="H96" i="83"/>
  <c r="G96" i="83"/>
  <c r="F96" i="83"/>
  <c r="E96" i="83"/>
  <c r="D96" i="83"/>
  <c r="C96" i="83"/>
  <c r="S95" i="83"/>
  <c r="R95" i="83"/>
  <c r="Q95" i="83"/>
  <c r="P95" i="83"/>
  <c r="O95" i="83"/>
  <c r="N95" i="83"/>
  <c r="M95" i="83"/>
  <c r="L95" i="83"/>
  <c r="K95" i="83"/>
  <c r="J95" i="83"/>
  <c r="I95" i="83"/>
  <c r="H95" i="83"/>
  <c r="G95" i="83"/>
  <c r="F95" i="83"/>
  <c r="E95" i="83"/>
  <c r="D95" i="83"/>
  <c r="C95" i="83"/>
  <c r="S94" i="83"/>
  <c r="R94" i="83"/>
  <c r="Q94" i="83"/>
  <c r="P94" i="83"/>
  <c r="O94" i="83"/>
  <c r="N94" i="83"/>
  <c r="M94" i="83"/>
  <c r="L94" i="83"/>
  <c r="K94" i="83"/>
  <c r="J94" i="83"/>
  <c r="I94" i="83"/>
  <c r="H94" i="83"/>
  <c r="G94" i="83"/>
  <c r="F94" i="83"/>
  <c r="E94" i="83"/>
  <c r="D94" i="83"/>
  <c r="C94" i="83"/>
  <c r="S93" i="83"/>
  <c r="R93" i="83"/>
  <c r="Q93" i="83"/>
  <c r="P93" i="83"/>
  <c r="O93" i="83"/>
  <c r="N93" i="83"/>
  <c r="M93" i="83"/>
  <c r="L93" i="83"/>
  <c r="K93" i="83"/>
  <c r="J93" i="83"/>
  <c r="I93" i="83"/>
  <c r="H93" i="83"/>
  <c r="G93" i="83"/>
  <c r="F93" i="83"/>
  <c r="E93" i="83"/>
  <c r="D93" i="83"/>
  <c r="C93" i="83"/>
  <c r="S92" i="83"/>
  <c r="R92" i="83"/>
  <c r="Q92" i="83"/>
  <c r="P92" i="83"/>
  <c r="O92" i="83"/>
  <c r="N92" i="83"/>
  <c r="M92" i="83"/>
  <c r="L92" i="83"/>
  <c r="K92" i="83"/>
  <c r="J92" i="83"/>
  <c r="I92" i="83"/>
  <c r="H92" i="83"/>
  <c r="G92" i="83"/>
  <c r="F92" i="83"/>
  <c r="E92" i="83"/>
  <c r="D92" i="83"/>
  <c r="C92" i="83"/>
  <c r="S91" i="83"/>
  <c r="R91" i="83"/>
  <c r="Q91" i="83"/>
  <c r="P91" i="83"/>
  <c r="O91" i="83"/>
  <c r="N91" i="83"/>
  <c r="M91" i="83"/>
  <c r="L91" i="83"/>
  <c r="K91" i="83"/>
  <c r="J91" i="83"/>
  <c r="I91" i="83"/>
  <c r="H91" i="83"/>
  <c r="G91" i="83"/>
  <c r="F91" i="83"/>
  <c r="E91" i="83"/>
  <c r="D91" i="83"/>
  <c r="C91" i="83"/>
  <c r="S90" i="83"/>
  <c r="R90" i="83"/>
  <c r="Q90" i="83"/>
  <c r="P90" i="83"/>
  <c r="O90" i="83"/>
  <c r="N90" i="83"/>
  <c r="M90" i="83"/>
  <c r="L90" i="83"/>
  <c r="K90" i="83"/>
  <c r="J90" i="83"/>
  <c r="I90" i="83"/>
  <c r="H90" i="83"/>
  <c r="G90" i="83"/>
  <c r="F90" i="83"/>
  <c r="E90" i="83"/>
  <c r="D90" i="83"/>
  <c r="C90" i="83"/>
  <c r="S89" i="83"/>
  <c r="R89" i="83"/>
  <c r="Q89" i="83"/>
  <c r="P89" i="83"/>
  <c r="O89" i="83"/>
  <c r="N89" i="83"/>
  <c r="M89" i="83"/>
  <c r="L89" i="83"/>
  <c r="K89" i="83"/>
  <c r="J89" i="83"/>
  <c r="I89" i="83"/>
  <c r="H89" i="83"/>
  <c r="G89" i="83"/>
  <c r="F89" i="83"/>
  <c r="E89" i="83"/>
  <c r="D89" i="83"/>
  <c r="C89" i="83"/>
  <c r="S88" i="83"/>
  <c r="R88" i="83"/>
  <c r="Q88" i="83"/>
  <c r="P88" i="83"/>
  <c r="O88" i="83"/>
  <c r="N88" i="83"/>
  <c r="M88" i="83"/>
  <c r="L88" i="83"/>
  <c r="K88" i="83"/>
  <c r="J88" i="83"/>
  <c r="I88" i="83"/>
  <c r="H88" i="83"/>
  <c r="G88" i="83"/>
  <c r="F88" i="83"/>
  <c r="E88" i="83"/>
  <c r="D88" i="83"/>
  <c r="C88" i="83"/>
  <c r="S87" i="83"/>
  <c r="R87" i="83"/>
  <c r="Q87" i="83"/>
  <c r="P87" i="83"/>
  <c r="O87" i="83"/>
  <c r="N87" i="83"/>
  <c r="M87" i="83"/>
  <c r="L87" i="83"/>
  <c r="K87" i="83"/>
  <c r="J87" i="83"/>
  <c r="I87" i="83"/>
  <c r="H87" i="83"/>
  <c r="G87" i="83"/>
  <c r="F87" i="83"/>
  <c r="E87" i="83"/>
  <c r="D87" i="83"/>
  <c r="C87" i="83"/>
  <c r="S86" i="83"/>
  <c r="R86" i="83"/>
  <c r="Q86" i="83"/>
  <c r="P86" i="83"/>
  <c r="O86" i="83"/>
  <c r="N86" i="83"/>
  <c r="M86" i="83"/>
  <c r="L86" i="83"/>
  <c r="K86" i="83"/>
  <c r="J86" i="83"/>
  <c r="I86" i="83"/>
  <c r="H86" i="83"/>
  <c r="G86" i="83"/>
  <c r="F86" i="83"/>
  <c r="E86" i="83"/>
  <c r="D86" i="83"/>
  <c r="C86" i="83"/>
  <c r="S85" i="83"/>
  <c r="R85" i="83"/>
  <c r="Q85" i="83"/>
  <c r="P85" i="83"/>
  <c r="O85" i="83"/>
  <c r="N85" i="83"/>
  <c r="M85" i="83"/>
  <c r="L85" i="83"/>
  <c r="K85" i="83"/>
  <c r="J85" i="83"/>
  <c r="I85" i="83"/>
  <c r="H85" i="83"/>
  <c r="G85" i="83"/>
  <c r="F85" i="83"/>
  <c r="E85" i="83"/>
  <c r="D85" i="83"/>
  <c r="C85" i="83"/>
  <c r="S84" i="83"/>
  <c r="R84" i="83"/>
  <c r="Q84" i="83"/>
  <c r="P84" i="83"/>
  <c r="O84" i="83"/>
  <c r="N84" i="83"/>
  <c r="M84" i="83"/>
  <c r="L84" i="83"/>
  <c r="K84" i="83"/>
  <c r="J84" i="83"/>
  <c r="I84" i="83"/>
  <c r="H84" i="83"/>
  <c r="G84" i="83"/>
  <c r="F84" i="83"/>
  <c r="E84" i="83"/>
  <c r="D84" i="83"/>
  <c r="C84" i="83"/>
  <c r="S83" i="83"/>
  <c r="R83" i="83"/>
  <c r="Q83" i="83"/>
  <c r="P83" i="83"/>
  <c r="O83" i="83"/>
  <c r="N83" i="83"/>
  <c r="M83" i="83"/>
  <c r="L83" i="83"/>
  <c r="K83" i="83"/>
  <c r="J83" i="83"/>
  <c r="I83" i="83"/>
  <c r="H83" i="83"/>
  <c r="G83" i="83"/>
  <c r="F83" i="83"/>
  <c r="E83" i="83"/>
  <c r="D83" i="83"/>
  <c r="C83" i="83"/>
  <c r="S82" i="83"/>
  <c r="R82" i="83"/>
  <c r="Q82" i="83"/>
  <c r="P82" i="83"/>
  <c r="O82" i="83"/>
  <c r="N82" i="83"/>
  <c r="M82" i="83"/>
  <c r="L82" i="83"/>
  <c r="K82" i="83"/>
  <c r="J82" i="83"/>
  <c r="I82" i="83"/>
  <c r="H82" i="83"/>
  <c r="G82" i="83"/>
  <c r="F82" i="83"/>
  <c r="E82" i="83"/>
  <c r="D82" i="83"/>
  <c r="C82" i="83"/>
  <c r="S81" i="83"/>
  <c r="R81" i="83"/>
  <c r="Q81" i="83"/>
  <c r="P81" i="83"/>
  <c r="O81" i="83"/>
  <c r="N81" i="83"/>
  <c r="M81" i="83"/>
  <c r="L81" i="83"/>
  <c r="K81" i="83"/>
  <c r="J81" i="83"/>
  <c r="I81" i="83"/>
  <c r="H81" i="83"/>
  <c r="G81" i="83"/>
  <c r="F81" i="83"/>
  <c r="E81" i="83"/>
  <c r="D81" i="83"/>
  <c r="C81" i="83"/>
  <c r="S80" i="83"/>
  <c r="R80" i="83"/>
  <c r="Q80" i="83"/>
  <c r="P80" i="83"/>
  <c r="O80" i="83"/>
  <c r="N80" i="83"/>
  <c r="M80" i="83"/>
  <c r="L80" i="83"/>
  <c r="K80" i="83"/>
  <c r="J80" i="83"/>
  <c r="I80" i="83"/>
  <c r="H80" i="83"/>
  <c r="G80" i="83"/>
  <c r="F80" i="83"/>
  <c r="E80" i="83"/>
  <c r="D80" i="83"/>
  <c r="C80" i="83"/>
  <c r="S79" i="83"/>
  <c r="R79" i="83"/>
  <c r="Q79" i="83"/>
  <c r="P79" i="83"/>
  <c r="O79" i="83"/>
  <c r="N79" i="83"/>
  <c r="M79" i="83"/>
  <c r="L79" i="83"/>
  <c r="K79" i="83"/>
  <c r="J79" i="83"/>
  <c r="I79" i="83"/>
  <c r="H79" i="83"/>
  <c r="G79" i="83"/>
  <c r="F79" i="83"/>
  <c r="E79" i="83"/>
  <c r="D79" i="83"/>
  <c r="C79" i="83"/>
  <c r="S78" i="83"/>
  <c r="R78" i="83"/>
  <c r="Q78" i="83"/>
  <c r="P78" i="83"/>
  <c r="O78" i="83"/>
  <c r="N78" i="83"/>
  <c r="M78" i="83"/>
  <c r="L78" i="83"/>
  <c r="K78" i="83"/>
  <c r="J78" i="83"/>
  <c r="I78" i="83"/>
  <c r="H78" i="83"/>
  <c r="G78" i="83"/>
  <c r="F78" i="83"/>
  <c r="E78" i="83"/>
  <c r="D78" i="83"/>
  <c r="C78" i="83"/>
  <c r="S77" i="83"/>
  <c r="R77" i="83"/>
  <c r="Q77" i="83"/>
  <c r="P77" i="83"/>
  <c r="O77" i="83"/>
  <c r="N77" i="83"/>
  <c r="M77" i="83"/>
  <c r="L77" i="83"/>
  <c r="K77" i="83"/>
  <c r="J77" i="83"/>
  <c r="I77" i="83"/>
  <c r="H77" i="83"/>
  <c r="G77" i="83"/>
  <c r="F77" i="83"/>
  <c r="E77" i="83"/>
  <c r="D77" i="83"/>
  <c r="C77" i="83"/>
  <c r="S76" i="83"/>
  <c r="R76" i="83"/>
  <c r="Q76" i="83"/>
  <c r="P76" i="83"/>
  <c r="O76" i="83"/>
  <c r="N76" i="83"/>
  <c r="M76" i="83"/>
  <c r="L76" i="83"/>
  <c r="K76" i="83"/>
  <c r="J76" i="83"/>
  <c r="I76" i="83"/>
  <c r="H76" i="83"/>
  <c r="G76" i="83"/>
  <c r="F76" i="83"/>
  <c r="E76" i="83"/>
  <c r="D76" i="83"/>
  <c r="C76" i="83"/>
  <c r="S75" i="83"/>
  <c r="R75" i="83"/>
  <c r="Q75" i="83"/>
  <c r="P75" i="83"/>
  <c r="O75" i="83"/>
  <c r="N75" i="83"/>
  <c r="M75" i="83"/>
  <c r="L75" i="83"/>
  <c r="K75" i="83"/>
  <c r="J75" i="83"/>
  <c r="I75" i="83"/>
  <c r="H75" i="83"/>
  <c r="G75" i="83"/>
  <c r="F75" i="83"/>
  <c r="E75" i="83"/>
  <c r="D75" i="83"/>
  <c r="C75" i="83"/>
  <c r="S74" i="83"/>
  <c r="R74" i="83"/>
  <c r="Q74" i="83"/>
  <c r="P74" i="83"/>
  <c r="O74" i="83"/>
  <c r="N74" i="83"/>
  <c r="M74" i="83"/>
  <c r="L74" i="83"/>
  <c r="K74" i="83"/>
  <c r="J74" i="83"/>
  <c r="I74" i="83"/>
  <c r="H74" i="83"/>
  <c r="G74" i="83"/>
  <c r="F74" i="83"/>
  <c r="E74" i="83"/>
  <c r="D74" i="83"/>
  <c r="C74" i="83"/>
  <c r="S73" i="83"/>
  <c r="R73" i="83"/>
  <c r="Q73" i="83"/>
  <c r="P73" i="83"/>
  <c r="O73" i="83"/>
  <c r="N73" i="83"/>
  <c r="M73" i="83"/>
  <c r="L73" i="83"/>
  <c r="K73" i="83"/>
  <c r="J73" i="83"/>
  <c r="I73" i="83"/>
  <c r="H73" i="83"/>
  <c r="G73" i="83"/>
  <c r="F73" i="83"/>
  <c r="E73" i="83"/>
  <c r="D73" i="83"/>
  <c r="C73" i="83"/>
  <c r="S72" i="83"/>
  <c r="R72" i="83"/>
  <c r="Q72" i="83"/>
  <c r="P72" i="83"/>
  <c r="O72" i="83"/>
  <c r="N72" i="83"/>
  <c r="M72" i="83"/>
  <c r="L72" i="83"/>
  <c r="K72" i="83"/>
  <c r="J72" i="83"/>
  <c r="I72" i="83"/>
  <c r="H72" i="83"/>
  <c r="G72" i="83"/>
  <c r="F72" i="83"/>
  <c r="E72" i="83"/>
  <c r="D72" i="83"/>
  <c r="C72" i="83"/>
  <c r="S71" i="83"/>
  <c r="R71" i="83"/>
  <c r="Q71" i="83"/>
  <c r="P71" i="83"/>
  <c r="O71" i="83"/>
  <c r="N71" i="83"/>
  <c r="M71" i="83"/>
  <c r="L71" i="83"/>
  <c r="K71" i="83"/>
  <c r="J71" i="83"/>
  <c r="I71" i="83"/>
  <c r="H71" i="83"/>
  <c r="G71" i="83"/>
  <c r="F71" i="83"/>
  <c r="E71" i="83"/>
  <c r="D71" i="83"/>
  <c r="C71" i="83"/>
  <c r="S70" i="83"/>
  <c r="R70" i="83"/>
  <c r="Q70" i="83"/>
  <c r="P70" i="83"/>
  <c r="O70" i="83"/>
  <c r="N70" i="83"/>
  <c r="M70" i="83"/>
  <c r="L70" i="83"/>
  <c r="K70" i="83"/>
  <c r="J70" i="83"/>
  <c r="I70" i="83"/>
  <c r="H70" i="83"/>
  <c r="G70" i="83"/>
  <c r="F70" i="83"/>
  <c r="E70" i="83"/>
  <c r="D70" i="83"/>
  <c r="C70" i="83"/>
  <c r="S69" i="83"/>
  <c r="R69" i="83"/>
  <c r="Q69" i="83"/>
  <c r="P69" i="83"/>
  <c r="O69" i="83"/>
  <c r="N69" i="83"/>
  <c r="M69" i="83"/>
  <c r="L69" i="83"/>
  <c r="K69" i="83"/>
  <c r="J69" i="83"/>
  <c r="I69" i="83"/>
  <c r="H69" i="83"/>
  <c r="G69" i="83"/>
  <c r="F69" i="83"/>
  <c r="E69" i="83"/>
  <c r="D69" i="83"/>
  <c r="C69" i="83"/>
  <c r="S68" i="83"/>
  <c r="R68" i="83"/>
  <c r="Q68" i="83"/>
  <c r="P68" i="83"/>
  <c r="O68" i="83"/>
  <c r="N68" i="83"/>
  <c r="M68" i="83"/>
  <c r="L68" i="83"/>
  <c r="K68" i="83"/>
  <c r="J68" i="83"/>
  <c r="I68" i="83"/>
  <c r="H68" i="83"/>
  <c r="G68" i="83"/>
  <c r="F68" i="83"/>
  <c r="E68" i="83"/>
  <c r="D68" i="83"/>
  <c r="C68" i="83"/>
  <c r="S67" i="83"/>
  <c r="R67" i="83"/>
  <c r="Q67" i="83"/>
  <c r="P67" i="83"/>
  <c r="O67" i="83"/>
  <c r="N67" i="83"/>
  <c r="M67" i="83"/>
  <c r="L67" i="83"/>
  <c r="K67" i="83"/>
  <c r="J67" i="83"/>
  <c r="I67" i="83"/>
  <c r="H67" i="83"/>
  <c r="G67" i="83"/>
  <c r="F67" i="83"/>
  <c r="E67" i="83"/>
  <c r="D67" i="83"/>
  <c r="C67" i="83"/>
  <c r="S66" i="83"/>
  <c r="R66" i="83"/>
  <c r="Q66" i="83"/>
  <c r="P66" i="83"/>
  <c r="O66" i="83"/>
  <c r="N66" i="83"/>
  <c r="M66" i="83"/>
  <c r="L66" i="83"/>
  <c r="K66" i="83"/>
  <c r="J66" i="83"/>
  <c r="I66" i="83"/>
  <c r="H66" i="83"/>
  <c r="G66" i="83"/>
  <c r="F66" i="83"/>
  <c r="E66" i="83"/>
  <c r="D66" i="83"/>
  <c r="C66" i="83"/>
  <c r="S65" i="83"/>
  <c r="R65" i="83"/>
  <c r="Q65" i="83"/>
  <c r="P65" i="83"/>
  <c r="O65" i="83"/>
  <c r="N65" i="83"/>
  <c r="M65" i="83"/>
  <c r="L65" i="83"/>
  <c r="K65" i="83"/>
  <c r="J65" i="83"/>
  <c r="I65" i="83"/>
  <c r="H65" i="83"/>
  <c r="G65" i="83"/>
  <c r="F65" i="83"/>
  <c r="E65" i="83"/>
  <c r="D65" i="83"/>
  <c r="C65" i="83"/>
  <c r="S64" i="83"/>
  <c r="R64" i="83"/>
  <c r="Q64" i="83"/>
  <c r="P64" i="83"/>
  <c r="O64" i="83"/>
  <c r="N64" i="83"/>
  <c r="M64" i="83"/>
  <c r="L64" i="83"/>
  <c r="K64" i="83"/>
  <c r="J64" i="83"/>
  <c r="I64" i="83"/>
  <c r="H64" i="83"/>
  <c r="G64" i="83"/>
  <c r="F64" i="83"/>
  <c r="E64" i="83"/>
  <c r="D64" i="83"/>
  <c r="C64" i="83"/>
  <c r="S63" i="83"/>
  <c r="R63" i="83"/>
  <c r="Q63" i="83"/>
  <c r="P63" i="83"/>
  <c r="O63" i="83"/>
  <c r="N63" i="83"/>
  <c r="M63" i="83"/>
  <c r="L63" i="83"/>
  <c r="K63" i="83"/>
  <c r="J63" i="83"/>
  <c r="I63" i="83"/>
  <c r="H63" i="83"/>
  <c r="G63" i="83"/>
  <c r="F63" i="83"/>
  <c r="E63" i="83"/>
  <c r="D63" i="83"/>
  <c r="C63" i="83"/>
  <c r="S62" i="83"/>
  <c r="R62" i="83"/>
  <c r="Q62" i="83"/>
  <c r="P62" i="83"/>
  <c r="O62" i="83"/>
  <c r="N62" i="83"/>
  <c r="M62" i="83"/>
  <c r="L62" i="83"/>
  <c r="K62" i="83"/>
  <c r="J62" i="83"/>
  <c r="I62" i="83"/>
  <c r="H62" i="83"/>
  <c r="G62" i="83"/>
  <c r="F62" i="83"/>
  <c r="E62" i="83"/>
  <c r="D62" i="83"/>
  <c r="C62" i="83"/>
  <c r="S61" i="83"/>
  <c r="R61" i="83"/>
  <c r="Q61" i="83"/>
  <c r="P61" i="83"/>
  <c r="O61" i="83"/>
  <c r="N61" i="83"/>
  <c r="M61" i="83"/>
  <c r="L61" i="83"/>
  <c r="K61" i="83"/>
  <c r="J61" i="83"/>
  <c r="I61" i="83"/>
  <c r="H61" i="83"/>
  <c r="G61" i="83"/>
  <c r="F61" i="83"/>
  <c r="E61" i="83"/>
  <c r="D61" i="83"/>
  <c r="C61" i="83"/>
  <c r="S60" i="83"/>
  <c r="R60" i="83"/>
  <c r="Q60" i="83"/>
  <c r="P60" i="83"/>
  <c r="O60" i="83"/>
  <c r="N60" i="83"/>
  <c r="M60" i="83"/>
  <c r="L60" i="83"/>
  <c r="K60" i="83"/>
  <c r="J60" i="83"/>
  <c r="I60" i="83"/>
  <c r="H60" i="83"/>
  <c r="G60" i="83"/>
  <c r="F60" i="83"/>
  <c r="E60" i="83"/>
  <c r="D60" i="83"/>
  <c r="C60" i="83"/>
  <c r="S59" i="83"/>
  <c r="R59" i="83"/>
  <c r="Q59" i="83"/>
  <c r="P59" i="83"/>
  <c r="O59" i="83"/>
  <c r="N59" i="83"/>
  <c r="M59" i="83"/>
  <c r="L59" i="83"/>
  <c r="K59" i="83"/>
  <c r="J59" i="83"/>
  <c r="I59" i="83"/>
  <c r="H59" i="83"/>
  <c r="G59" i="83"/>
  <c r="F59" i="83"/>
  <c r="E59" i="83"/>
  <c r="D59" i="83"/>
  <c r="C59" i="83"/>
  <c r="S58" i="83"/>
  <c r="R58" i="83"/>
  <c r="Q58" i="83"/>
  <c r="P58" i="83"/>
  <c r="O58" i="83"/>
  <c r="N58" i="83"/>
  <c r="M58" i="83"/>
  <c r="L58" i="83"/>
  <c r="K58" i="83"/>
  <c r="J58" i="83"/>
  <c r="I58" i="83"/>
  <c r="H58" i="83"/>
  <c r="G58" i="83"/>
  <c r="F58" i="83"/>
  <c r="E58" i="83"/>
  <c r="D58" i="83"/>
  <c r="C58" i="83"/>
  <c r="S57" i="83"/>
  <c r="R57" i="83"/>
  <c r="Q57" i="83"/>
  <c r="P57" i="83"/>
  <c r="O57" i="83"/>
  <c r="N57" i="83"/>
  <c r="M57" i="83"/>
  <c r="L57" i="83"/>
  <c r="K57" i="83"/>
  <c r="J57" i="83"/>
  <c r="I57" i="83"/>
  <c r="H57" i="83"/>
  <c r="G57" i="83"/>
  <c r="F57" i="83"/>
  <c r="E57" i="83"/>
  <c r="D57" i="83"/>
  <c r="C57" i="83"/>
  <c r="S56" i="83"/>
  <c r="R56" i="83"/>
  <c r="Q56" i="83"/>
  <c r="P56" i="83"/>
  <c r="O56" i="83"/>
  <c r="N56" i="83"/>
  <c r="M56" i="83"/>
  <c r="L56" i="83"/>
  <c r="K56" i="83"/>
  <c r="J56" i="83"/>
  <c r="I56" i="83"/>
  <c r="H56" i="83"/>
  <c r="G56" i="83"/>
  <c r="F56" i="83"/>
  <c r="E56" i="83"/>
  <c r="D56" i="83"/>
  <c r="C56" i="83"/>
  <c r="S55" i="83"/>
  <c r="R55" i="83"/>
  <c r="Q55" i="83"/>
  <c r="P55" i="83"/>
  <c r="O55" i="83"/>
  <c r="N55" i="83"/>
  <c r="M55" i="83"/>
  <c r="L55" i="83"/>
  <c r="K55" i="83"/>
  <c r="J55" i="83"/>
  <c r="I55" i="83"/>
  <c r="H55" i="83"/>
  <c r="G55" i="83"/>
  <c r="F55" i="83"/>
  <c r="E55" i="83"/>
  <c r="D55" i="83"/>
  <c r="C55" i="83"/>
  <c r="S54" i="83"/>
  <c r="R54" i="83"/>
  <c r="Q54" i="83"/>
  <c r="P54" i="83"/>
  <c r="O54" i="83"/>
  <c r="N54" i="83"/>
  <c r="M54" i="83"/>
  <c r="L54" i="83"/>
  <c r="K54" i="83"/>
  <c r="J54" i="83"/>
  <c r="I54" i="83"/>
  <c r="H54" i="83"/>
  <c r="G54" i="83"/>
  <c r="F54" i="83"/>
  <c r="E54" i="83"/>
  <c r="D54" i="83"/>
  <c r="C54" i="83"/>
  <c r="S53" i="83"/>
  <c r="R53" i="83"/>
  <c r="Q53" i="83"/>
  <c r="P53" i="83"/>
  <c r="O53" i="83"/>
  <c r="N53" i="83"/>
  <c r="M53" i="83"/>
  <c r="L53" i="83"/>
  <c r="K53" i="83"/>
  <c r="J53" i="83"/>
  <c r="I53" i="83"/>
  <c r="H53" i="83"/>
  <c r="G53" i="83"/>
  <c r="F53" i="83"/>
  <c r="E53" i="83"/>
  <c r="D53" i="83"/>
  <c r="C53" i="83"/>
  <c r="S52" i="83"/>
  <c r="R52" i="83"/>
  <c r="Q52" i="83"/>
  <c r="P52" i="83"/>
  <c r="O52" i="83"/>
  <c r="N52" i="83"/>
  <c r="M52" i="83"/>
  <c r="L52" i="83"/>
  <c r="K52" i="83"/>
  <c r="J52" i="83"/>
  <c r="I52" i="83"/>
  <c r="H52" i="83"/>
  <c r="G52" i="83"/>
  <c r="F52" i="83"/>
  <c r="E52" i="83"/>
  <c r="D52" i="83"/>
  <c r="C52" i="83"/>
  <c r="S51" i="83"/>
  <c r="R51" i="83"/>
  <c r="Q51" i="83"/>
  <c r="P51" i="83"/>
  <c r="O51" i="83"/>
  <c r="N51" i="83"/>
  <c r="M51" i="83"/>
  <c r="L51" i="83"/>
  <c r="K51" i="83"/>
  <c r="J51" i="83"/>
  <c r="I51" i="83"/>
  <c r="H51" i="83"/>
  <c r="G51" i="83"/>
  <c r="F51" i="83"/>
  <c r="E51" i="83"/>
  <c r="D51" i="83"/>
  <c r="C51" i="83"/>
  <c r="S50" i="83"/>
  <c r="R50" i="83"/>
  <c r="Q50" i="83"/>
  <c r="P50" i="83"/>
  <c r="O50" i="83"/>
  <c r="N50" i="83"/>
  <c r="M50" i="83"/>
  <c r="L50" i="83"/>
  <c r="K50" i="83"/>
  <c r="J50" i="83"/>
  <c r="I50" i="83"/>
  <c r="H50" i="83"/>
  <c r="G50" i="83"/>
  <c r="F50" i="83"/>
  <c r="E50" i="83"/>
  <c r="D50" i="83"/>
  <c r="C50" i="83"/>
  <c r="S49" i="83"/>
  <c r="R49" i="83"/>
  <c r="Q49" i="83"/>
  <c r="P49" i="83"/>
  <c r="O49" i="83"/>
  <c r="N49" i="83"/>
  <c r="M49" i="83"/>
  <c r="L49" i="83"/>
  <c r="K49" i="83"/>
  <c r="J49" i="83"/>
  <c r="I49" i="83"/>
  <c r="H49" i="83"/>
  <c r="G49" i="83"/>
  <c r="F49" i="83"/>
  <c r="E49" i="83"/>
  <c r="D49" i="83"/>
  <c r="C49" i="83"/>
  <c r="S48" i="83"/>
  <c r="R48" i="83"/>
  <c r="Q48" i="83"/>
  <c r="P48" i="83"/>
  <c r="O48" i="83"/>
  <c r="N48" i="83"/>
  <c r="M48" i="83"/>
  <c r="L48" i="83"/>
  <c r="K48" i="83"/>
  <c r="J48" i="83"/>
  <c r="I48" i="83"/>
  <c r="H48" i="83"/>
  <c r="G48" i="83"/>
  <c r="F48" i="83"/>
  <c r="E48" i="83"/>
  <c r="D48" i="83"/>
  <c r="C48" i="83"/>
  <c r="S47" i="83"/>
  <c r="R47" i="83"/>
  <c r="Q47" i="83"/>
  <c r="P47" i="83"/>
  <c r="O47" i="83"/>
  <c r="N47" i="83"/>
  <c r="M47" i="83"/>
  <c r="L47" i="83"/>
  <c r="K47" i="83"/>
  <c r="J47" i="83"/>
  <c r="I47" i="83"/>
  <c r="H47" i="83"/>
  <c r="G47" i="83"/>
  <c r="F47" i="83"/>
  <c r="E47" i="83"/>
  <c r="D47" i="83"/>
  <c r="C47" i="83"/>
  <c r="S46" i="83"/>
  <c r="R46" i="83"/>
  <c r="Q46" i="83"/>
  <c r="P46" i="83"/>
  <c r="O46" i="83"/>
  <c r="N46" i="83"/>
  <c r="M46" i="83"/>
  <c r="L46" i="83"/>
  <c r="K46" i="83"/>
  <c r="J46" i="83"/>
  <c r="I46" i="83"/>
  <c r="H46" i="83"/>
  <c r="G46" i="83"/>
  <c r="F46" i="83"/>
  <c r="E46" i="83"/>
  <c r="D46" i="83"/>
  <c r="C46" i="83"/>
  <c r="S45" i="83"/>
  <c r="R45" i="83"/>
  <c r="Q45" i="83"/>
  <c r="P45" i="83"/>
  <c r="O45" i="83"/>
  <c r="N45" i="83"/>
  <c r="M45" i="83"/>
  <c r="L45" i="83"/>
  <c r="K45" i="83"/>
  <c r="J45" i="83"/>
  <c r="I45" i="83"/>
  <c r="H45" i="83"/>
  <c r="G45" i="83"/>
  <c r="F45" i="83"/>
  <c r="E45" i="83"/>
  <c r="D45" i="83"/>
  <c r="C45" i="83"/>
  <c r="S44" i="83"/>
  <c r="R44" i="83"/>
  <c r="Q44" i="83"/>
  <c r="P44" i="83"/>
  <c r="O44" i="83"/>
  <c r="N44" i="83"/>
  <c r="M44" i="83"/>
  <c r="L44" i="83"/>
  <c r="K44" i="83"/>
  <c r="J44" i="83"/>
  <c r="I44" i="83"/>
  <c r="H44" i="83"/>
  <c r="G44" i="83"/>
  <c r="F44" i="83"/>
  <c r="E44" i="83"/>
  <c r="D44" i="83"/>
  <c r="C44" i="83"/>
  <c r="S43" i="83"/>
  <c r="R43" i="83"/>
  <c r="Q43" i="83"/>
  <c r="P43" i="83"/>
  <c r="O43" i="83"/>
  <c r="N43" i="83"/>
  <c r="M43" i="83"/>
  <c r="L43" i="83"/>
  <c r="K43" i="83"/>
  <c r="J43" i="83"/>
  <c r="I43" i="83"/>
  <c r="H43" i="83"/>
  <c r="G43" i="83"/>
  <c r="F43" i="83"/>
  <c r="E43" i="83"/>
  <c r="D43" i="83"/>
  <c r="C43" i="83"/>
  <c r="S42" i="83"/>
  <c r="R42" i="83"/>
  <c r="Q42" i="83"/>
  <c r="P42" i="83"/>
  <c r="O42" i="83"/>
  <c r="N42" i="83"/>
  <c r="M42" i="83"/>
  <c r="L42" i="83"/>
  <c r="K42" i="83"/>
  <c r="J42" i="83"/>
  <c r="I42" i="83"/>
  <c r="H42" i="83"/>
  <c r="G42" i="83"/>
  <c r="F42" i="83"/>
  <c r="E42" i="83"/>
  <c r="D42" i="83"/>
  <c r="C42" i="83"/>
  <c r="S41" i="83"/>
  <c r="R41" i="83"/>
  <c r="Q41" i="83"/>
  <c r="P41" i="83"/>
  <c r="O41" i="83"/>
  <c r="N41" i="83"/>
  <c r="M41" i="83"/>
  <c r="L41" i="83"/>
  <c r="K41" i="83"/>
  <c r="J41" i="83"/>
  <c r="I41" i="83"/>
  <c r="H41" i="83"/>
  <c r="G41" i="83"/>
  <c r="F41" i="83"/>
  <c r="E41" i="83"/>
  <c r="D41" i="83"/>
  <c r="C41" i="83"/>
  <c r="S40" i="83"/>
  <c r="R40" i="83"/>
  <c r="Q40" i="83"/>
  <c r="P40" i="83"/>
  <c r="O40" i="83"/>
  <c r="N40" i="83"/>
  <c r="M40" i="83"/>
  <c r="L40" i="83"/>
  <c r="K40" i="83"/>
  <c r="J40" i="83"/>
  <c r="I40" i="83"/>
  <c r="H40" i="83"/>
  <c r="G40" i="83"/>
  <c r="F40" i="83"/>
  <c r="E40" i="83"/>
  <c r="D40" i="83"/>
  <c r="C40" i="83"/>
  <c r="S39" i="83"/>
  <c r="R39" i="83"/>
  <c r="Q39" i="83"/>
  <c r="P39" i="83"/>
  <c r="O39" i="83"/>
  <c r="N39" i="83"/>
  <c r="M39" i="83"/>
  <c r="L39" i="83"/>
  <c r="K39" i="83"/>
  <c r="J39" i="83"/>
  <c r="I39" i="83"/>
  <c r="H39" i="83"/>
  <c r="G39" i="83"/>
  <c r="F39" i="83"/>
  <c r="E39" i="83"/>
  <c r="D39" i="83"/>
  <c r="C39" i="83"/>
  <c r="S38" i="83"/>
  <c r="R38" i="83"/>
  <c r="Q38" i="83"/>
  <c r="P38" i="83"/>
  <c r="O38" i="83"/>
  <c r="N38" i="83"/>
  <c r="M38" i="83"/>
  <c r="L38" i="83"/>
  <c r="K38" i="83"/>
  <c r="J38" i="83"/>
  <c r="I38" i="83"/>
  <c r="H38" i="83"/>
  <c r="G38" i="83"/>
  <c r="F38" i="83"/>
  <c r="E38" i="83"/>
  <c r="D38" i="83"/>
  <c r="C38" i="83"/>
  <c r="S37" i="83"/>
  <c r="R37" i="83"/>
  <c r="Q37" i="83"/>
  <c r="P37" i="83"/>
  <c r="O37" i="83"/>
  <c r="N37" i="83"/>
  <c r="M37" i="83"/>
  <c r="L37" i="83"/>
  <c r="K37" i="83"/>
  <c r="J37" i="83"/>
  <c r="I37" i="83"/>
  <c r="H37" i="83"/>
  <c r="G37" i="83"/>
  <c r="F37" i="83"/>
  <c r="E37" i="83"/>
  <c r="D37" i="83"/>
  <c r="C37" i="83"/>
  <c r="S36" i="83"/>
  <c r="R36" i="83"/>
  <c r="Q36" i="83"/>
  <c r="P36" i="83"/>
  <c r="O36" i="83"/>
  <c r="N36" i="83"/>
  <c r="M36" i="83"/>
  <c r="L36" i="83"/>
  <c r="K36" i="83"/>
  <c r="J36" i="83"/>
  <c r="I36" i="83"/>
  <c r="H36" i="83"/>
  <c r="G36" i="83"/>
  <c r="F36" i="83"/>
  <c r="E36" i="83"/>
  <c r="D36" i="83"/>
  <c r="C36" i="83"/>
  <c r="S35" i="83"/>
  <c r="R35" i="83"/>
  <c r="Q35" i="83"/>
  <c r="P35" i="83"/>
  <c r="O35" i="83"/>
  <c r="N35" i="83"/>
  <c r="M35" i="83"/>
  <c r="L35" i="83"/>
  <c r="K35" i="83"/>
  <c r="J35" i="83"/>
  <c r="I35" i="83"/>
  <c r="H35" i="83"/>
  <c r="G35" i="83"/>
  <c r="F35" i="83"/>
  <c r="E35" i="83"/>
  <c r="D35" i="83"/>
  <c r="C35" i="83"/>
  <c r="S34" i="83"/>
  <c r="R34" i="83"/>
  <c r="Q34" i="83"/>
  <c r="P34" i="83"/>
  <c r="O34" i="83"/>
  <c r="N34" i="83"/>
  <c r="M34" i="83"/>
  <c r="L34" i="83"/>
  <c r="K34" i="83"/>
  <c r="J34" i="83"/>
  <c r="I34" i="83"/>
  <c r="H34" i="83"/>
  <c r="G34" i="83"/>
  <c r="F34" i="83"/>
  <c r="E34" i="83"/>
  <c r="D34" i="83"/>
  <c r="C34" i="83"/>
  <c r="S33" i="83"/>
  <c r="R33" i="83"/>
  <c r="Q33" i="83"/>
  <c r="P33" i="83"/>
  <c r="O33" i="83"/>
  <c r="N33" i="83"/>
  <c r="M33" i="83"/>
  <c r="L33" i="83"/>
  <c r="K33" i="83"/>
  <c r="J33" i="83"/>
  <c r="I33" i="83"/>
  <c r="H33" i="83"/>
  <c r="G33" i="83"/>
  <c r="F33" i="83"/>
  <c r="E33" i="83"/>
  <c r="D33" i="83"/>
  <c r="C33" i="83"/>
  <c r="S32" i="83"/>
  <c r="R32" i="83"/>
  <c r="Q32" i="83"/>
  <c r="P32" i="83"/>
  <c r="O32" i="83"/>
  <c r="N32" i="83"/>
  <c r="M32" i="83"/>
  <c r="L32" i="83"/>
  <c r="K32" i="83"/>
  <c r="J32" i="83"/>
  <c r="I32" i="83"/>
  <c r="H32" i="83"/>
  <c r="G32" i="83"/>
  <c r="F32" i="83"/>
  <c r="E32" i="83"/>
  <c r="D32" i="83"/>
  <c r="C32" i="83"/>
  <c r="S31" i="83"/>
  <c r="R31" i="83"/>
  <c r="Q31" i="83"/>
  <c r="P31" i="83"/>
  <c r="O31" i="83"/>
  <c r="N31" i="83"/>
  <c r="M31" i="83"/>
  <c r="L31" i="83"/>
  <c r="K31" i="83"/>
  <c r="J31" i="83"/>
  <c r="I31" i="83"/>
  <c r="H31" i="83"/>
  <c r="G31" i="83"/>
  <c r="F31" i="83"/>
  <c r="E31" i="83"/>
  <c r="D31" i="83"/>
  <c r="C31" i="83"/>
  <c r="S30" i="83"/>
  <c r="R30" i="83"/>
  <c r="Q30" i="83"/>
  <c r="P30" i="83"/>
  <c r="O30" i="83"/>
  <c r="N30" i="83"/>
  <c r="M30" i="83"/>
  <c r="L30" i="83"/>
  <c r="K30" i="83"/>
  <c r="J30" i="83"/>
  <c r="I30" i="83"/>
  <c r="H30" i="83"/>
  <c r="G30" i="83"/>
  <c r="F30" i="83"/>
  <c r="E30" i="83"/>
  <c r="D30" i="83"/>
  <c r="C30" i="83"/>
  <c r="S29" i="83"/>
  <c r="R29" i="83"/>
  <c r="Q29" i="83"/>
  <c r="P29" i="83"/>
  <c r="O29" i="83"/>
  <c r="N29" i="83"/>
  <c r="M29" i="83"/>
  <c r="L29" i="83"/>
  <c r="K29" i="83"/>
  <c r="J29" i="83"/>
  <c r="I29" i="83"/>
  <c r="H29" i="83"/>
  <c r="G29" i="83"/>
  <c r="F29" i="83"/>
  <c r="E29" i="83"/>
  <c r="D29" i="83"/>
  <c r="C29" i="83"/>
  <c r="S28" i="83"/>
  <c r="R28" i="83"/>
  <c r="Q28" i="83"/>
  <c r="P28" i="83"/>
  <c r="O28" i="83"/>
  <c r="N28" i="83"/>
  <c r="M28" i="83"/>
  <c r="L28" i="83"/>
  <c r="K28" i="83"/>
  <c r="J28" i="83"/>
  <c r="I28" i="83"/>
  <c r="H28" i="83"/>
  <c r="G28" i="83"/>
  <c r="F28" i="83"/>
  <c r="E28" i="83"/>
  <c r="D28" i="83"/>
  <c r="C28" i="83"/>
  <c r="S27" i="83"/>
  <c r="R27" i="83"/>
  <c r="Q27" i="83"/>
  <c r="P27" i="83"/>
  <c r="O27" i="83"/>
  <c r="N27" i="83"/>
  <c r="M27" i="83"/>
  <c r="L27" i="83"/>
  <c r="K27" i="83"/>
  <c r="J27" i="83"/>
  <c r="I27" i="83"/>
  <c r="H27" i="83"/>
  <c r="G27" i="83"/>
  <c r="F27" i="83"/>
  <c r="E27" i="83"/>
  <c r="D27" i="83"/>
  <c r="C27" i="83"/>
  <c r="S26" i="83"/>
  <c r="R26" i="83"/>
  <c r="Q26" i="83"/>
  <c r="P26" i="83"/>
  <c r="O26" i="83"/>
  <c r="N26" i="83"/>
  <c r="M26" i="83"/>
  <c r="L26" i="83"/>
  <c r="K26" i="83"/>
  <c r="J26" i="83"/>
  <c r="I26" i="83"/>
  <c r="H26" i="83"/>
  <c r="G26" i="83"/>
  <c r="F26" i="83"/>
  <c r="E26" i="83"/>
  <c r="D26" i="83"/>
  <c r="C26" i="83"/>
  <c r="S25" i="83"/>
  <c r="R25" i="83"/>
  <c r="Q25" i="83"/>
  <c r="P25" i="83"/>
  <c r="O25" i="83"/>
  <c r="N25" i="83"/>
  <c r="M25" i="83"/>
  <c r="L25" i="83"/>
  <c r="K25" i="83"/>
  <c r="J25" i="83"/>
  <c r="I25" i="83"/>
  <c r="H25" i="83"/>
  <c r="G25" i="83"/>
  <c r="F25" i="83"/>
  <c r="E25" i="83"/>
  <c r="D25" i="83"/>
  <c r="C25" i="83"/>
  <c r="S24" i="83"/>
  <c r="R24" i="83"/>
  <c r="Q24" i="83"/>
  <c r="P24" i="83"/>
  <c r="O24" i="83"/>
  <c r="N24" i="83"/>
  <c r="M24" i="83"/>
  <c r="L24" i="83"/>
  <c r="K24" i="83"/>
  <c r="J24" i="83"/>
  <c r="I24" i="83"/>
  <c r="H24" i="83"/>
  <c r="G24" i="83"/>
  <c r="F24" i="83"/>
  <c r="E24" i="83"/>
  <c r="D24" i="83"/>
  <c r="C24" i="83"/>
  <c r="S23" i="83"/>
  <c r="R23" i="83"/>
  <c r="Q23" i="83"/>
  <c r="P23" i="83"/>
  <c r="O23" i="83"/>
  <c r="N23" i="83"/>
  <c r="M23" i="83"/>
  <c r="L23" i="83"/>
  <c r="K23" i="83"/>
  <c r="J23" i="83"/>
  <c r="I23" i="83"/>
  <c r="H23" i="83"/>
  <c r="G23" i="83"/>
  <c r="F23" i="83"/>
  <c r="E23" i="83"/>
  <c r="D23" i="83"/>
  <c r="C23" i="83"/>
  <c r="S22" i="83"/>
  <c r="R22" i="83"/>
  <c r="Q22" i="83"/>
  <c r="P22" i="83"/>
  <c r="O22" i="83"/>
  <c r="N22" i="83"/>
  <c r="M22" i="83"/>
  <c r="L22" i="83"/>
  <c r="K22" i="83"/>
  <c r="J22" i="83"/>
  <c r="I22" i="83"/>
  <c r="H22" i="83"/>
  <c r="G22" i="83"/>
  <c r="F22" i="83"/>
  <c r="E22" i="83"/>
  <c r="D22" i="83"/>
  <c r="C22" i="83"/>
  <c r="S21" i="83"/>
  <c r="R21" i="83"/>
  <c r="Q21" i="83"/>
  <c r="P21" i="83"/>
  <c r="O21" i="83"/>
  <c r="N21" i="83"/>
  <c r="M21" i="83"/>
  <c r="L21" i="83"/>
  <c r="K21" i="83"/>
  <c r="J21" i="83"/>
  <c r="I21" i="83"/>
  <c r="H21" i="83"/>
  <c r="G21" i="83"/>
  <c r="F21" i="83"/>
  <c r="E21" i="83"/>
  <c r="D21" i="83"/>
  <c r="C21" i="83"/>
  <c r="S20" i="83"/>
  <c r="R20" i="83"/>
  <c r="Q20" i="83"/>
  <c r="P20" i="83"/>
  <c r="O20" i="83"/>
  <c r="N20" i="83"/>
  <c r="M20" i="83"/>
  <c r="L20" i="83"/>
  <c r="K20" i="83"/>
  <c r="J20" i="83"/>
  <c r="I20" i="83"/>
  <c r="H20" i="83"/>
  <c r="G20" i="83"/>
  <c r="F20" i="83"/>
  <c r="E20" i="83"/>
  <c r="D20" i="83"/>
  <c r="C20" i="83"/>
  <c r="S19" i="83"/>
  <c r="R19" i="83"/>
  <c r="Q19" i="83"/>
  <c r="P19" i="83"/>
  <c r="O19" i="83"/>
  <c r="N19" i="83"/>
  <c r="M19" i="83"/>
  <c r="L19" i="83"/>
  <c r="K19" i="83"/>
  <c r="J19" i="83"/>
  <c r="I19" i="83"/>
  <c r="H19" i="83"/>
  <c r="G19" i="83"/>
  <c r="F19" i="83"/>
  <c r="E19" i="83"/>
  <c r="D19" i="83"/>
  <c r="C19" i="83"/>
  <c r="S18" i="83"/>
  <c r="R18" i="83"/>
  <c r="Q18" i="83"/>
  <c r="P18" i="83"/>
  <c r="O18" i="83"/>
  <c r="N18" i="83"/>
  <c r="M18" i="83"/>
  <c r="L18" i="83"/>
  <c r="K18" i="83"/>
  <c r="J18" i="83"/>
  <c r="I18" i="83"/>
  <c r="H18" i="83"/>
  <c r="G18" i="83"/>
  <c r="F18" i="83"/>
  <c r="E18" i="83"/>
  <c r="D18" i="83"/>
  <c r="C18" i="83"/>
  <c r="S17" i="83"/>
  <c r="R17" i="83"/>
  <c r="Q17" i="83"/>
  <c r="P17" i="83"/>
  <c r="O17" i="83"/>
  <c r="N17" i="83"/>
  <c r="M17" i="83"/>
  <c r="L17" i="83"/>
  <c r="K17" i="83"/>
  <c r="J17" i="83"/>
  <c r="I17" i="83"/>
  <c r="H17" i="83"/>
  <c r="G17" i="83"/>
  <c r="F17" i="83"/>
  <c r="E17" i="83"/>
  <c r="D17" i="83"/>
  <c r="C17" i="83"/>
  <c r="S16" i="83"/>
  <c r="R16" i="83"/>
  <c r="Q16" i="83"/>
  <c r="P16" i="83"/>
  <c r="O16" i="83"/>
  <c r="N16" i="83"/>
  <c r="M16" i="83"/>
  <c r="L16" i="83"/>
  <c r="K16" i="83"/>
  <c r="J16" i="83"/>
  <c r="I16" i="83"/>
  <c r="H16" i="83"/>
  <c r="G16" i="83"/>
  <c r="F16" i="83"/>
  <c r="E16" i="83"/>
  <c r="D16" i="83"/>
  <c r="C16" i="83"/>
  <c r="S15" i="83"/>
  <c r="R15" i="83"/>
  <c r="Q15" i="83"/>
  <c r="P15" i="83"/>
  <c r="O15" i="83"/>
  <c r="N15" i="83"/>
  <c r="M15" i="83"/>
  <c r="L15" i="83"/>
  <c r="K15" i="83"/>
  <c r="J15" i="83"/>
  <c r="I15" i="83"/>
  <c r="H15" i="83"/>
  <c r="G15" i="83"/>
  <c r="F15" i="83"/>
  <c r="E15" i="83"/>
  <c r="D15" i="83"/>
  <c r="C15" i="83"/>
  <c r="S14" i="83"/>
  <c r="R14" i="83"/>
  <c r="Q14" i="83"/>
  <c r="P14" i="83"/>
  <c r="O14" i="83"/>
  <c r="N14" i="83"/>
  <c r="M14" i="83"/>
  <c r="L14" i="83"/>
  <c r="K14" i="83"/>
  <c r="J14" i="83"/>
  <c r="I14" i="83"/>
  <c r="H14" i="83"/>
  <c r="G14" i="83"/>
  <c r="F14" i="83"/>
  <c r="E14" i="83"/>
  <c r="D14" i="83"/>
  <c r="C14" i="83"/>
  <c r="R13" i="83"/>
  <c r="Q13" i="83"/>
  <c r="P13" i="83"/>
  <c r="O13" i="83"/>
  <c r="N13" i="83"/>
  <c r="M13" i="83"/>
  <c r="L13" i="83"/>
  <c r="K13" i="83"/>
  <c r="J13" i="83"/>
  <c r="I13" i="83"/>
  <c r="H13" i="83"/>
  <c r="G13" i="83"/>
  <c r="F13" i="83"/>
  <c r="E13" i="83"/>
  <c r="D13" i="83"/>
  <c r="C13" i="83"/>
  <c r="T10" i="83"/>
  <c r="S10" i="83"/>
  <c r="S11" i="83"/>
  <c r="S12" i="83"/>
  <c r="S2" i="83"/>
  <c r="S3" i="83"/>
  <c r="B1" i="108"/>
  <c r="C1" i="108" s="1"/>
  <c r="D1" i="108" s="1"/>
  <c r="E1" i="108" s="1"/>
  <c r="F1" i="108" s="1"/>
  <c r="G1" i="108" s="1"/>
  <c r="H1" i="108" s="1"/>
  <c r="I1" i="108" s="1"/>
  <c r="J1" i="108" s="1"/>
  <c r="K1" i="108" s="1"/>
  <c r="L1" i="108" s="1"/>
  <c r="M1" i="108" s="1"/>
  <c r="N1" i="108" s="1"/>
  <c r="O1" i="108" s="1"/>
  <c r="P1" i="108" s="1"/>
  <c r="Q1" i="108" s="1"/>
  <c r="R1" i="108" s="1"/>
  <c r="S1" i="108" s="1"/>
  <c r="T1" i="108" s="1"/>
  <c r="U1" i="108" s="1"/>
  <c r="V1" i="108" s="1"/>
  <c r="W1" i="108" s="1"/>
  <c r="X1" i="108" s="1"/>
  <c r="Y1" i="108" s="1"/>
  <c r="Z1" i="108" s="1"/>
  <c r="AA1" i="108" s="1"/>
  <c r="AB1" i="108" s="1"/>
  <c r="AC1" i="108" s="1"/>
  <c r="AD1" i="108" s="1"/>
  <c r="AE1" i="108" s="1"/>
  <c r="AF1" i="108" s="1"/>
  <c r="AG1" i="108" s="1"/>
  <c r="AH1" i="108" s="1"/>
  <c r="AI1" i="108" s="1"/>
  <c r="AJ1" i="108" s="1"/>
  <c r="AK1" i="108" s="1"/>
  <c r="AL1" i="108" s="1"/>
  <c r="AM1" i="108" s="1"/>
  <c r="AN1" i="108" s="1"/>
  <c r="AO1" i="108" s="1"/>
  <c r="AP1" i="108" s="1"/>
  <c r="AQ1" i="108" s="1"/>
  <c r="AR1" i="108" s="1"/>
  <c r="AS1" i="108" s="1"/>
  <c r="AT1" i="108" s="1"/>
  <c r="AU1" i="108" s="1"/>
  <c r="AV1" i="108" s="1"/>
  <c r="AW1" i="108" s="1"/>
  <c r="AX1" i="108" s="1"/>
  <c r="AY1" i="108" s="1"/>
  <c r="AZ1" i="108" s="1"/>
  <c r="BA1" i="108" s="1"/>
  <c r="BB1" i="108" s="1"/>
  <c r="BC1" i="108" s="1"/>
  <c r="BD1" i="108" s="1"/>
  <c r="B1" i="107"/>
  <c r="C1" i="107" s="1"/>
  <c r="D1" i="107" s="1"/>
  <c r="E1" i="107" s="1"/>
  <c r="F1" i="107" s="1"/>
  <c r="G1" i="107" s="1"/>
  <c r="H1" i="107" s="1"/>
  <c r="I1" i="107" s="1"/>
  <c r="J1" i="107" s="1"/>
  <c r="K1" i="107" s="1"/>
  <c r="L1" i="107" s="1"/>
  <c r="M1" i="107" s="1"/>
  <c r="N1" i="107" s="1"/>
  <c r="O1" i="107" s="1"/>
  <c r="P1" i="107" s="1"/>
  <c r="Q1" i="107" s="1"/>
  <c r="R1" i="107" s="1"/>
  <c r="S1" i="107" s="1"/>
  <c r="T1" i="107" s="1"/>
  <c r="U1" i="107" s="1"/>
  <c r="V1" i="107" s="1"/>
  <c r="W1" i="107" s="1"/>
  <c r="X1" i="107" s="1"/>
  <c r="Y1" i="107" s="1"/>
  <c r="Z1" i="107" s="1"/>
  <c r="AA1" i="107" s="1"/>
  <c r="AB1" i="107" s="1"/>
  <c r="AC1" i="107" s="1"/>
  <c r="AD1" i="107" s="1"/>
  <c r="AE1" i="107" s="1"/>
  <c r="AF1" i="107" s="1"/>
  <c r="AG1" i="107" s="1"/>
  <c r="AH1" i="107" s="1"/>
  <c r="AI1" i="107" s="1"/>
  <c r="AJ1" i="107" s="1"/>
  <c r="AK1" i="107" s="1"/>
  <c r="AL1" i="107" s="1"/>
  <c r="AM1" i="107" s="1"/>
  <c r="AN1" i="107" s="1"/>
  <c r="AO1" i="107" s="1"/>
  <c r="AP1" i="107" s="1"/>
  <c r="AQ1" i="107" s="1"/>
  <c r="AR1" i="107" s="1"/>
  <c r="AS1" i="107" s="1"/>
  <c r="AT1" i="107" s="1"/>
  <c r="AU1" i="107" s="1"/>
  <c r="AV1" i="107" s="1"/>
  <c r="AW1" i="107" s="1"/>
  <c r="AX1" i="107" s="1"/>
  <c r="AY1" i="107" s="1"/>
  <c r="AZ1" i="107" s="1"/>
  <c r="BA1" i="107" s="1"/>
  <c r="BB1" i="107" s="1"/>
  <c r="BC1" i="107" s="1"/>
  <c r="BD1" i="107" s="1"/>
  <c r="G11" i="83"/>
  <c r="H11" i="83" s="1"/>
  <c r="I11" i="83" s="1"/>
  <c r="J11" i="83" s="1"/>
  <c r="K11" i="83" s="1"/>
  <c r="L11" i="83" s="1"/>
  <c r="M11" i="83" s="1"/>
  <c r="N11" i="83" s="1"/>
  <c r="O11" i="83" s="1"/>
  <c r="P11" i="83" s="1"/>
  <c r="Q11" i="83" s="1"/>
  <c r="R11" i="83" s="1"/>
  <c r="R2" i="83" s="1"/>
  <c r="F11" i="83"/>
  <c r="H8" i="97"/>
  <c r="B26" i="97"/>
  <c r="S224" i="83" l="1"/>
  <c r="S227" i="83" s="1"/>
  <c r="S230" i="83" s="1"/>
  <c r="Q2" i="83"/>
  <c r="H9" i="97"/>
  <c r="H10" i="97" s="1"/>
  <c r="C8" i="97" s="1"/>
  <c r="J27" i="97"/>
  <c r="K18" i="101"/>
  <c r="D18" i="101"/>
  <c r="I30" i="97"/>
  <c r="S229" i="83" l="1"/>
  <c r="D6" i="101"/>
  <c r="E6" i="101" s="1"/>
  <c r="F6" i="101" s="1"/>
  <c r="G6" i="101" s="1"/>
  <c r="H6" i="101" s="1"/>
  <c r="I6" i="101" s="1"/>
  <c r="J6" i="101" s="1"/>
  <c r="K6" i="101" s="1"/>
  <c r="L6" i="101" s="1"/>
  <c r="M6" i="101" s="1"/>
  <c r="N6" i="101" s="1"/>
  <c r="O6" i="101" s="1"/>
  <c r="P6" i="101" s="1"/>
  <c r="Q6" i="101" s="1"/>
  <c r="R6" i="101" s="1"/>
  <c r="S6" i="101" s="1"/>
  <c r="T6" i="101" s="1"/>
  <c r="U6" i="101" s="1"/>
  <c r="V6" i="101" s="1"/>
  <c r="W6" i="101" s="1"/>
  <c r="X6" i="101" s="1"/>
  <c r="Y6" i="101" s="1"/>
  <c r="Z6" i="101" s="1"/>
  <c r="AA6" i="101" s="1"/>
  <c r="AB6" i="101" s="1"/>
  <c r="AC6" i="101" s="1"/>
  <c r="AD6" i="101" s="1"/>
  <c r="AE6" i="101" s="1"/>
  <c r="AF6" i="101" s="1"/>
  <c r="AG6" i="101" s="1"/>
  <c r="AH6" i="101" s="1"/>
  <c r="AI6" i="101" s="1"/>
  <c r="AJ6" i="101" s="1"/>
  <c r="AK6" i="101" s="1"/>
  <c r="AL6" i="101" s="1"/>
  <c r="AM6" i="101" s="1"/>
  <c r="AN6" i="101" s="1"/>
  <c r="AO6" i="101" s="1"/>
  <c r="AP6" i="101" s="1"/>
  <c r="AQ6" i="101" s="1"/>
  <c r="AR6" i="101" s="1"/>
  <c r="AS6" i="101" s="1"/>
  <c r="AT6" i="101" s="1"/>
  <c r="AU6" i="101" s="1"/>
  <c r="AV6" i="101" s="1"/>
  <c r="AW6" i="101" s="1"/>
  <c r="AX6" i="101" s="1"/>
  <c r="AY6" i="101" s="1"/>
  <c r="AZ6" i="101" s="1"/>
  <c r="BA6" i="101" s="1"/>
  <c r="BB6" i="101" s="1"/>
  <c r="BC6" i="101" s="1"/>
  <c r="BD6" i="101" s="1"/>
  <c r="BE6" i="101" s="1"/>
  <c r="BF6" i="101" s="1"/>
  <c r="BG6" i="101" s="1"/>
  <c r="BH6" i="101" s="1"/>
  <c r="BI6" i="101" s="1"/>
  <c r="BJ6" i="101" s="1"/>
  <c r="BK6" i="101" s="1"/>
  <c r="BL6" i="101" s="1"/>
  <c r="BM6" i="101" s="1"/>
  <c r="BN6" i="101" s="1"/>
  <c r="BO6" i="101" s="1"/>
  <c r="BP6" i="101" s="1"/>
  <c r="BQ6" i="101" s="1"/>
  <c r="BR6" i="101" s="1"/>
  <c r="BS6" i="101" s="1"/>
  <c r="BT6" i="101" s="1"/>
  <c r="BU6" i="101" s="1"/>
  <c r="BV6" i="101" s="1"/>
  <c r="BW6" i="101" s="1"/>
  <c r="BX6" i="101" s="1"/>
  <c r="BY6" i="101" s="1"/>
  <c r="BZ6" i="101" s="1"/>
  <c r="CA6" i="101" s="1"/>
  <c r="CB6" i="101" s="1"/>
  <c r="CC6" i="101" s="1"/>
  <c r="CD6" i="101" s="1"/>
  <c r="CE6" i="101" s="1"/>
  <c r="CF6" i="101" s="1"/>
  <c r="CG6" i="101" s="1"/>
  <c r="CH6" i="101" s="1"/>
  <c r="CI6" i="101" s="1"/>
  <c r="CJ6" i="101" s="1"/>
  <c r="CK6" i="101" s="1"/>
  <c r="CL6" i="101" s="1"/>
  <c r="CM6" i="101" s="1"/>
  <c r="CN6" i="101" s="1"/>
  <c r="CO6" i="101" s="1"/>
  <c r="B243" i="83" l="1"/>
  <c r="P2" i="83"/>
  <c r="M8" i="97" l="1"/>
  <c r="M10" i="97" s="1"/>
  <c r="M12" i="97" s="1"/>
  <c r="M13" i="97" s="1"/>
  <c r="M14" i="97" s="1"/>
  <c r="M15" i="97" s="1"/>
  <c r="M16" i="97" s="1"/>
  <c r="M17" i="97" s="1"/>
  <c r="M18" i="97" s="1"/>
  <c r="M20" i="97" s="1"/>
  <c r="L8" i="97"/>
  <c r="L9" i="97" s="1"/>
  <c r="L10" i="97" s="1"/>
  <c r="L12" i="97" s="1"/>
  <c r="L13" i="97" s="1"/>
  <c r="K9" i="97"/>
  <c r="K12" i="97" s="1"/>
  <c r="K14" i="97" s="1"/>
  <c r="K16" i="97" s="1"/>
  <c r="J8" i="97"/>
  <c r="J9" i="97" s="1"/>
  <c r="E30" i="97"/>
  <c r="E28" i="97" s="1"/>
  <c r="F22" i="97"/>
  <c r="G22" i="97" s="1"/>
  <c r="H22" i="97" s="1"/>
  <c r="B4" i="83"/>
  <c r="S4" i="83" s="1"/>
  <c r="Q5" i="101" s="1"/>
  <c r="C10" i="97"/>
  <c r="C9" i="97"/>
  <c r="C12" i="97" l="1"/>
  <c r="C18" i="101" s="1"/>
  <c r="F30" i="97"/>
  <c r="F28" i="97" s="1"/>
  <c r="G30" i="97" l="1"/>
  <c r="G28" i="97" s="1"/>
  <c r="H30" i="97" l="1"/>
  <c r="H28" i="97" s="1"/>
  <c r="F12" i="83" l="1"/>
  <c r="H12" i="83" s="1"/>
  <c r="H3" i="83" s="1"/>
  <c r="E12" i="83"/>
  <c r="G12" i="83" s="1"/>
  <c r="C10" i="83"/>
  <c r="D10" i="83" s="1"/>
  <c r="E10" i="83" s="1"/>
  <c r="F10" i="83" s="1"/>
  <c r="G10" i="83" s="1"/>
  <c r="H10" i="83" s="1"/>
  <c r="I10" i="83" s="1"/>
  <c r="J10" i="83" s="1"/>
  <c r="F9" i="83"/>
  <c r="Z3" i="83"/>
  <c r="Y3" i="83"/>
  <c r="X3" i="83"/>
  <c r="W3" i="83"/>
  <c r="V3" i="83"/>
  <c r="U3" i="83"/>
  <c r="T3" i="83"/>
  <c r="D3" i="83"/>
  <c r="C3" i="83"/>
  <c r="Z2" i="83"/>
  <c r="Y2" i="83"/>
  <c r="X2" i="83"/>
  <c r="W2" i="83"/>
  <c r="V2" i="83"/>
  <c r="U2" i="83"/>
  <c r="T2" i="83"/>
  <c r="O2" i="83"/>
  <c r="N2" i="83"/>
  <c r="M2" i="83"/>
  <c r="L2" i="83"/>
  <c r="K2" i="83"/>
  <c r="J2" i="83"/>
  <c r="I2" i="83"/>
  <c r="H2" i="83"/>
  <c r="G2" i="83"/>
  <c r="F2" i="83"/>
  <c r="E2" i="83"/>
  <c r="D2" i="83"/>
  <c r="C2" i="83"/>
  <c r="F4" i="83" l="1"/>
  <c r="D4" i="101" s="1"/>
  <c r="F223" i="83"/>
  <c r="E4" i="83"/>
  <c r="C4" i="101" s="1"/>
  <c r="C4" i="83"/>
  <c r="D4" i="83"/>
  <c r="E3" i="83"/>
  <c r="F3" i="83"/>
  <c r="C223" i="83"/>
  <c r="D223" i="83"/>
  <c r="W223" i="83"/>
  <c r="B294" i="83"/>
  <c r="B248" i="83"/>
  <c r="B251" i="83"/>
  <c r="B339" i="83"/>
  <c r="B272" i="83"/>
  <c r="B252" i="83"/>
  <c r="B280" i="83"/>
  <c r="B296" i="83"/>
  <c r="B263" i="83"/>
  <c r="B304" i="83"/>
  <c r="B278" i="83"/>
  <c r="I12" i="83"/>
  <c r="G3" i="83"/>
  <c r="B258" i="83"/>
  <c r="B274" i="83"/>
  <c r="B291" i="83"/>
  <c r="B249" i="83"/>
  <c r="B270" i="83"/>
  <c r="B276" i="83"/>
  <c r="B290" i="83"/>
  <c r="G9" i="83"/>
  <c r="B259" i="83"/>
  <c r="B275" i="83"/>
  <c r="B300" i="83"/>
  <c r="B255" i="83"/>
  <c r="B279" i="83"/>
  <c r="B247" i="83"/>
  <c r="B245" i="83"/>
  <c r="B250" i="83"/>
  <c r="B264" i="83"/>
  <c r="B283" i="83"/>
  <c r="B303" i="83"/>
  <c r="B316" i="83"/>
  <c r="B353" i="83"/>
  <c r="B271" i="83"/>
  <c r="B298" i="83"/>
  <c r="B315" i="83"/>
  <c r="B246" i="83"/>
  <c r="B256" i="83"/>
  <c r="B244" i="83"/>
  <c r="B262" i="83"/>
  <c r="B282" i="83"/>
  <c r="B284" i="83"/>
  <c r="B314" i="83"/>
  <c r="B337" i="83"/>
  <c r="B254" i="83"/>
  <c r="B260" i="83"/>
  <c r="B299" i="83"/>
  <c r="B292" i="83"/>
  <c r="B295" i="83"/>
  <c r="B302" i="83"/>
  <c r="B323" i="83"/>
  <c r="B324" i="83"/>
  <c r="B325" i="83"/>
  <c r="B327" i="83"/>
  <c r="B328" i="83"/>
  <c r="B329" i="83"/>
  <c r="B306" i="83"/>
  <c r="B307" i="83"/>
  <c r="B266" i="83"/>
  <c r="B267" i="83"/>
  <c r="B268" i="83"/>
  <c r="B286" i="83"/>
  <c r="B287" i="83"/>
  <c r="B288" i="83"/>
  <c r="B318" i="83"/>
  <c r="B319" i="83"/>
  <c r="B321" i="83"/>
  <c r="B342" i="83"/>
  <c r="B331" i="83"/>
  <c r="B332" i="83"/>
  <c r="B333" i="83"/>
  <c r="B335" i="83"/>
  <c r="B345" i="83"/>
  <c r="B310" i="83"/>
  <c r="B311" i="83"/>
  <c r="B312" i="83"/>
  <c r="B338" i="83"/>
  <c r="B360" i="83"/>
  <c r="B352" i="83"/>
  <c r="B357" i="83"/>
  <c r="B265" i="83"/>
  <c r="B269" i="83"/>
  <c r="B273" i="83"/>
  <c r="B277" i="83"/>
  <c r="B281" i="83"/>
  <c r="B285" i="83"/>
  <c r="B289" i="83"/>
  <c r="B293" i="83"/>
  <c r="B297" i="83"/>
  <c r="B301" i="83"/>
  <c r="B305" i="83"/>
  <c r="B309" i="83"/>
  <c r="B313" i="83"/>
  <c r="B317" i="83"/>
  <c r="B322" i="83"/>
  <c r="B326" i="83"/>
  <c r="B330" i="83"/>
  <c r="B334" i="83"/>
  <c r="B340" i="83"/>
  <c r="B347" i="83"/>
  <c r="B350" i="83"/>
  <c r="B351" i="83"/>
  <c r="B359" i="83"/>
  <c r="B361" i="83"/>
  <c r="B253" i="83"/>
  <c r="B257" i="83"/>
  <c r="B261" i="83"/>
  <c r="B348" i="83"/>
  <c r="B366" i="83"/>
  <c r="B356" i="83"/>
  <c r="B379" i="83"/>
  <c r="B336" i="83"/>
  <c r="B343" i="83"/>
  <c r="B344" i="83"/>
  <c r="B369" i="83"/>
  <c r="B384" i="83"/>
  <c r="B341" i="83"/>
  <c r="B346" i="83"/>
  <c r="B355" i="83"/>
  <c r="B365" i="83"/>
  <c r="B372" i="83"/>
  <c r="B386" i="83"/>
  <c r="B358" i="83"/>
  <c r="B364" i="83"/>
  <c r="B370" i="83"/>
  <c r="B371" i="83"/>
  <c r="B380" i="83"/>
  <c r="B378" i="83"/>
  <c r="B368" i="83"/>
  <c r="B383" i="83"/>
  <c r="B367" i="83"/>
  <c r="B374" i="83"/>
  <c r="B387" i="83"/>
  <c r="B389" i="83"/>
  <c r="B393" i="83"/>
  <c r="B407" i="83"/>
  <c r="B349" i="83"/>
  <c r="B354" i="83"/>
  <c r="B363" i="83"/>
  <c r="B373" i="83"/>
  <c r="B377" i="83"/>
  <c r="B385" i="83"/>
  <c r="B390" i="83"/>
  <c r="B394" i="83"/>
  <c r="B404" i="83"/>
  <c r="B388" i="83"/>
  <c r="B395" i="83"/>
  <c r="B396" i="83"/>
  <c r="B398" i="83"/>
  <c r="B362" i="83"/>
  <c r="B375" i="83"/>
  <c r="B382" i="83"/>
  <c r="B391" i="83"/>
  <c r="B399" i="83"/>
  <c r="B376" i="83"/>
  <c r="B381" i="83"/>
  <c r="B408" i="83"/>
  <c r="B411" i="83"/>
  <c r="B413" i="83"/>
  <c r="B416" i="83"/>
  <c r="B420" i="83"/>
  <c r="B409" i="83"/>
  <c r="B392" i="83"/>
  <c r="B397" i="83"/>
  <c r="B400" i="83"/>
  <c r="B441" i="83"/>
  <c r="B415" i="83"/>
  <c r="B421" i="83"/>
  <c r="B439" i="83"/>
  <c r="B424" i="83"/>
  <c r="B425" i="83"/>
  <c r="B405" i="83"/>
  <c r="B419" i="83"/>
  <c r="B437" i="83"/>
  <c r="B443" i="83"/>
  <c r="B412" i="83"/>
  <c r="B436" i="83"/>
  <c r="B401" i="83"/>
  <c r="B403" i="83"/>
  <c r="B417" i="83"/>
  <c r="B427" i="83"/>
  <c r="B440" i="83"/>
  <c r="B428" i="83"/>
  <c r="B435" i="83"/>
  <c r="B433" i="83"/>
  <c r="B423" i="83"/>
  <c r="B429" i="83"/>
  <c r="B431" i="83"/>
  <c r="B447" i="83"/>
  <c r="B451" i="83"/>
  <c r="B445" i="83"/>
  <c r="B432" i="83"/>
  <c r="B448" i="83"/>
  <c r="B452" i="83"/>
  <c r="B444" i="83"/>
  <c r="B308" i="83"/>
  <c r="E223" i="83"/>
  <c r="B449" i="83"/>
  <c r="B402" i="83"/>
  <c r="B406" i="83"/>
  <c r="B410" i="83"/>
  <c r="B414" i="83"/>
  <c r="B418" i="83"/>
  <c r="B422" i="83"/>
  <c r="B426" i="83"/>
  <c r="B430" i="83"/>
  <c r="B434" i="83"/>
  <c r="B438" i="83"/>
  <c r="B442" i="83"/>
  <c r="B446" i="83"/>
  <c r="B450" i="83"/>
  <c r="G4" i="83" l="1"/>
  <c r="E4" i="101" s="1"/>
  <c r="G223" i="83"/>
  <c r="C222" i="83"/>
  <c r="C224" i="83" s="1"/>
  <c r="C227" i="83" s="1"/>
  <c r="C229" i="83" s="1"/>
  <c r="C230" i="83" s="1"/>
  <c r="H9" i="83"/>
  <c r="D222" i="83"/>
  <c r="D224" i="83" s="1"/>
  <c r="D227" i="83" s="1"/>
  <c r="D229" i="83" s="1"/>
  <c r="D230" i="83" s="1"/>
  <c r="K10" i="83"/>
  <c r="E222" i="83"/>
  <c r="E224" i="83" s="1"/>
  <c r="E227" i="83" s="1"/>
  <c r="E229" i="83" s="1"/>
  <c r="E230" i="83" s="1"/>
  <c r="I3" i="83"/>
  <c r="J12" i="83"/>
  <c r="W222" i="83"/>
  <c r="F222" i="83"/>
  <c r="F224" i="83" s="1"/>
  <c r="F227" i="83" s="1"/>
  <c r="F229" i="83" s="1"/>
  <c r="F230" i="83" s="1"/>
  <c r="H4" i="83" l="1"/>
  <c r="F4" i="101" s="1"/>
  <c r="H223" i="83"/>
  <c r="I9" i="83"/>
  <c r="G222" i="83"/>
  <c r="G224" i="83" s="1"/>
  <c r="G227" i="83" s="1"/>
  <c r="G229" i="83" s="1"/>
  <c r="G230" i="83" s="1"/>
  <c r="W227" i="83"/>
  <c r="W224" i="83"/>
  <c r="L10" i="83"/>
  <c r="K12" i="83"/>
  <c r="J3" i="83"/>
  <c r="I223" i="83" l="1"/>
  <c r="I4" i="83"/>
  <c r="G4" i="101" s="1"/>
  <c r="Z222" i="83"/>
  <c r="Z227" i="83"/>
  <c r="W229" i="83"/>
  <c r="W230" i="83" s="1"/>
  <c r="H222" i="83"/>
  <c r="H224" i="83" s="1"/>
  <c r="H227" i="83" s="1"/>
  <c r="H229" i="83" s="1"/>
  <c r="H230" i="83" s="1"/>
  <c r="K3" i="83"/>
  <c r="L12" i="83"/>
  <c r="M10" i="83"/>
  <c r="Z224" i="83"/>
  <c r="Z206" i="83"/>
  <c r="Z198" i="83"/>
  <c r="Z214" i="83"/>
  <c r="Z210" i="83"/>
  <c r="Z178" i="83"/>
  <c r="Z190" i="83"/>
  <c r="Z182" i="83"/>
  <c r="Z176" i="83"/>
  <c r="Z174" i="83"/>
  <c r="Z159" i="83"/>
  <c r="Z143" i="83"/>
  <c r="Z138" i="83"/>
  <c r="Z144" i="83"/>
  <c r="Z90" i="83"/>
  <c r="Z89" i="83"/>
  <c r="Z119" i="83"/>
  <c r="Z37" i="83"/>
  <c r="Z111" i="83"/>
  <c r="Z94" i="83"/>
  <c r="Z70" i="83"/>
  <c r="Z58" i="83"/>
  <c r="Z50" i="83"/>
  <c r="Z30" i="83"/>
  <c r="Z78" i="83"/>
  <c r="Z46" i="83"/>
  <c r="Z74" i="83"/>
  <c r="Z53" i="83"/>
  <c r="Z62" i="83"/>
  <c r="Z14" i="83"/>
  <c r="Z38" i="83"/>
  <c r="Z24" i="83"/>
  <c r="Z56" i="83"/>
  <c r="Z77" i="83"/>
  <c r="Z57" i="83"/>
  <c r="Z33" i="83"/>
  <c r="Z81" i="83"/>
  <c r="Z115" i="83"/>
  <c r="Z98" i="83"/>
  <c r="Z97" i="83"/>
  <c r="Z22" i="83"/>
  <c r="Z52" i="83"/>
  <c r="Z66" i="83"/>
  <c r="Z26" i="83"/>
  <c r="Z76" i="83"/>
  <c r="Z116" i="83"/>
  <c r="Z34" i="83"/>
  <c r="Z82" i="83"/>
  <c r="Z113" i="83"/>
  <c r="Z86" i="83"/>
  <c r="Z123" i="83"/>
  <c r="Z45" i="83"/>
  <c r="Z54" i="83"/>
  <c r="Z136" i="83"/>
  <c r="Z124" i="83"/>
  <c r="Z36" i="83"/>
  <c r="Z104" i="83"/>
  <c r="Z173" i="83"/>
  <c r="Z80" i="83"/>
  <c r="Z17" i="83"/>
  <c r="Z131" i="83"/>
  <c r="Z155" i="83"/>
  <c r="Z192" i="83"/>
  <c r="Z44" i="83"/>
  <c r="Z88" i="83"/>
  <c r="Z112" i="83"/>
  <c r="Z108" i="83"/>
  <c r="Z150" i="83"/>
  <c r="Z160" i="83"/>
  <c r="Z194" i="83"/>
  <c r="Z42" i="83"/>
  <c r="Z85" i="83"/>
  <c r="Z145" i="83"/>
  <c r="Z156" i="83"/>
  <c r="Z164" i="83"/>
  <c r="Z158" i="83"/>
  <c r="Z223" i="83"/>
  <c r="Z96" i="83"/>
  <c r="Z102" i="83"/>
  <c r="Z133" i="83"/>
  <c r="Z142" i="83"/>
  <c r="Z139" i="83"/>
  <c r="Z157" i="83"/>
  <c r="Z168" i="83"/>
  <c r="Z202" i="83"/>
  <c r="Z170" i="83"/>
  <c r="Z126" i="83"/>
  <c r="Z193" i="83"/>
  <c r="Z181" i="83"/>
  <c r="Z186" i="83"/>
  <c r="Z132" i="83"/>
  <c r="Z141" i="83"/>
  <c r="Z218" i="83"/>
  <c r="Z221" i="83"/>
  <c r="Z228" i="83"/>
  <c r="Z140" i="83"/>
  <c r="Z208" i="83"/>
  <c r="Z213" i="83"/>
  <c r="Z122" i="83"/>
  <c r="Z154" i="83"/>
  <c r="Z185" i="83"/>
  <c r="Z106" i="83"/>
  <c r="Z200" i="83"/>
  <c r="Z99" i="83"/>
  <c r="Z63" i="83"/>
  <c r="Z68" i="83"/>
  <c r="Z153" i="83"/>
  <c r="Z135" i="83"/>
  <c r="Z217" i="83"/>
  <c r="Z147" i="83"/>
  <c r="Z196" i="83"/>
  <c r="Z79" i="83"/>
  <c r="Z184" i="83"/>
  <c r="Z95" i="83"/>
  <c r="Z197" i="83"/>
  <c r="Z19" i="83"/>
  <c r="Z163" i="83"/>
  <c r="Z171" i="83"/>
  <c r="Z65" i="83"/>
  <c r="Z51" i="83"/>
  <c r="Z29" i="83"/>
  <c r="Z13" i="83"/>
  <c r="Z84" i="83"/>
  <c r="Z188" i="83"/>
  <c r="Z165" i="83"/>
  <c r="Z209" i="83"/>
  <c r="Z204" i="83"/>
  <c r="Z134" i="83"/>
  <c r="Z212" i="83"/>
  <c r="Z93" i="83"/>
  <c r="Z211" i="83"/>
  <c r="Z83" i="83"/>
  <c r="Z130" i="83"/>
  <c r="Z191" i="83"/>
  <c r="Z127" i="83"/>
  <c r="Z105" i="83"/>
  <c r="Z207" i="83"/>
  <c r="Z128" i="83"/>
  <c r="Z92" i="83"/>
  <c r="Z23" i="83"/>
  <c r="Z103" i="83"/>
  <c r="Z15" i="83"/>
  <c r="Z183" i="83"/>
  <c r="Z216" i="83"/>
  <c r="Z16" i="83"/>
  <c r="Z35" i="83"/>
  <c r="Z100" i="83"/>
  <c r="Z91" i="83"/>
  <c r="Z67" i="83"/>
  <c r="Z187" i="83"/>
  <c r="Z64" i="83"/>
  <c r="Z201" i="83"/>
  <c r="Z195" i="83"/>
  <c r="Z71" i="83"/>
  <c r="Z169" i="83"/>
  <c r="Z21" i="83"/>
  <c r="Z172" i="83"/>
  <c r="Z166" i="83"/>
  <c r="Z175" i="83"/>
  <c r="Z48" i="83"/>
  <c r="Z162" i="83"/>
  <c r="Z43" i="83"/>
  <c r="Z72" i="83"/>
  <c r="Z121" i="83"/>
  <c r="Z25" i="83"/>
  <c r="Z28" i="83"/>
  <c r="Z32" i="83"/>
  <c r="Z179" i="83"/>
  <c r="Z59" i="83"/>
  <c r="Z177" i="83"/>
  <c r="Z205" i="83"/>
  <c r="Z120" i="83"/>
  <c r="Z87" i="83"/>
  <c r="Z118" i="83"/>
  <c r="Z189" i="83"/>
  <c r="Z151" i="83"/>
  <c r="Z149" i="83"/>
  <c r="Z109" i="83"/>
  <c r="Z110" i="83"/>
  <c r="Z61" i="83"/>
  <c r="Z60" i="83"/>
  <c r="Z55" i="83"/>
  <c r="Z49" i="83"/>
  <c r="Z219" i="83"/>
  <c r="Z129" i="83"/>
  <c r="Z152" i="83"/>
  <c r="Z215" i="83"/>
  <c r="Z18" i="83"/>
  <c r="Z47" i="83"/>
  <c r="Z41" i="83"/>
  <c r="Z75" i="83"/>
  <c r="Z40" i="83"/>
  <c r="Z69" i="83"/>
  <c r="Z148" i="83"/>
  <c r="Z137" i="83"/>
  <c r="Z117" i="83"/>
  <c r="Z180" i="83"/>
  <c r="Z20" i="83"/>
  <c r="Z167" i="83"/>
  <c r="Z146" i="83"/>
  <c r="Z203" i="83"/>
  <c r="Z125" i="83"/>
  <c r="Z114" i="83"/>
  <c r="Z161" i="83"/>
  <c r="Z220" i="83"/>
  <c r="Z31" i="83"/>
  <c r="Z27" i="83"/>
  <c r="Z39" i="83"/>
  <c r="Z73" i="83"/>
  <c r="Z101" i="83"/>
  <c r="Z107" i="83"/>
  <c r="Z199" i="83"/>
  <c r="J9" i="83"/>
  <c r="J223" i="83" l="1"/>
  <c r="J4" i="83"/>
  <c r="H4" i="101" s="1"/>
  <c r="L3" i="83"/>
  <c r="M12" i="83"/>
  <c r="N10" i="83"/>
  <c r="I222" i="83"/>
  <c r="I224" i="83" s="1"/>
  <c r="I227" i="83" s="1"/>
  <c r="I229" i="83" s="1"/>
  <c r="I230" i="83" s="1"/>
  <c r="K9" i="83"/>
  <c r="K4" i="83" l="1"/>
  <c r="I4" i="101" s="1"/>
  <c r="J222" i="83"/>
  <c r="J224" i="83" s="1"/>
  <c r="J227" i="83" s="1"/>
  <c r="J229" i="83" s="1"/>
  <c r="J230" i="83" s="1"/>
  <c r="O10" i="83"/>
  <c r="L9" i="83"/>
  <c r="N12" i="83"/>
  <c r="M3" i="83"/>
  <c r="L4" i="83" l="1"/>
  <c r="J4" i="101" s="1"/>
  <c r="L223" i="83"/>
  <c r="P10" i="83"/>
  <c r="Q10" i="83" s="1"/>
  <c r="R10" i="83" s="1"/>
  <c r="K223" i="83"/>
  <c r="O12" i="83"/>
  <c r="N3" i="83"/>
  <c r="M9" i="83"/>
  <c r="K222" i="83"/>
  <c r="M4" i="83" l="1"/>
  <c r="K4" i="101" s="1"/>
  <c r="M223" i="83"/>
  <c r="U10" i="83"/>
  <c r="O3" i="83"/>
  <c r="P12" i="83"/>
  <c r="K224" i="83"/>
  <c r="N9" i="83"/>
  <c r="L222" i="83"/>
  <c r="L224" i="83" s="1"/>
  <c r="L227" i="83" s="1"/>
  <c r="L229" i="83" s="1"/>
  <c r="L230" i="83" s="1"/>
  <c r="P3" i="83" l="1"/>
  <c r="Q12" i="83"/>
  <c r="N4" i="83"/>
  <c r="V10" i="83"/>
  <c r="K227" i="83"/>
  <c r="K229" i="83" s="1"/>
  <c r="K230" i="83" s="1"/>
  <c r="M222" i="83"/>
  <c r="M224" i="83" s="1"/>
  <c r="M227" i="83" s="1"/>
  <c r="M229" i="83" s="1"/>
  <c r="M230" i="83" s="1"/>
  <c r="O9" i="83"/>
  <c r="Q3" i="83" l="1"/>
  <c r="R12" i="83"/>
  <c r="R3" i="83" s="1"/>
  <c r="V226" i="83"/>
  <c r="V203" i="83"/>
  <c r="V199" i="83"/>
  <c r="V200" i="83"/>
  <c r="V196" i="83"/>
  <c r="V164" i="83"/>
  <c r="V189" i="83"/>
  <c r="V185" i="83"/>
  <c r="V157" i="83"/>
  <c r="V153" i="83"/>
  <c r="V186" i="83"/>
  <c r="V154" i="83"/>
  <c r="V150" i="83"/>
  <c r="V122" i="83"/>
  <c r="V118" i="83"/>
  <c r="V135" i="83"/>
  <c r="V152" i="83"/>
  <c r="V148" i="83"/>
  <c r="V167" i="83"/>
  <c r="V155" i="83"/>
  <c r="V104" i="83"/>
  <c r="V80" i="83"/>
  <c r="V145" i="83"/>
  <c r="V116" i="83"/>
  <c r="V119" i="83"/>
  <c r="V97" i="83"/>
  <c r="V93" i="83"/>
  <c r="V114" i="83"/>
  <c r="V106" i="83"/>
  <c r="V102" i="83"/>
  <c r="V82" i="83"/>
  <c r="V129" i="83"/>
  <c r="V133" i="83"/>
  <c r="V103" i="83"/>
  <c r="V95" i="83"/>
  <c r="V77" i="83"/>
  <c r="V65" i="83"/>
  <c r="V57" i="83"/>
  <c r="V45" i="83"/>
  <c r="V37" i="83"/>
  <c r="V79" i="83"/>
  <c r="V58" i="83"/>
  <c r="V50" i="83"/>
  <c r="V46" i="83"/>
  <c r="V26" i="83"/>
  <c r="V71" i="83"/>
  <c r="V67" i="83"/>
  <c r="V55" i="83"/>
  <c r="V47" i="83"/>
  <c r="V39" i="83"/>
  <c r="V35" i="83"/>
  <c r="V60" i="83"/>
  <c r="V44" i="83"/>
  <c r="V32" i="83"/>
  <c r="V23" i="83"/>
  <c r="V21" i="83"/>
  <c r="V40" i="83"/>
  <c r="V24" i="83"/>
  <c r="V68" i="83"/>
  <c r="V36" i="83"/>
  <c r="V25" i="83"/>
  <c r="V30" i="83"/>
  <c r="V42" i="83"/>
  <c r="V62" i="83"/>
  <c r="V74" i="83"/>
  <c r="V73" i="83"/>
  <c r="V78" i="83"/>
  <c r="V18" i="83"/>
  <c r="V72" i="83"/>
  <c r="V17" i="83"/>
  <c r="V34" i="83"/>
  <c r="V16" i="83"/>
  <c r="V49" i="83"/>
  <c r="V70" i="83"/>
  <c r="V88" i="83"/>
  <c r="V105" i="83"/>
  <c r="V87" i="83"/>
  <c r="V121" i="83"/>
  <c r="V115" i="83"/>
  <c r="V120" i="83"/>
  <c r="V81" i="83"/>
  <c r="V98" i="83"/>
  <c r="V113" i="83"/>
  <c r="V161" i="83"/>
  <c r="V66" i="83"/>
  <c r="V130" i="83"/>
  <c r="V137" i="83"/>
  <c r="V147" i="83"/>
  <c r="V107" i="83"/>
  <c r="V136" i="83"/>
  <c r="V146" i="83"/>
  <c r="V151" i="83"/>
  <c r="V96" i="83"/>
  <c r="V144" i="83"/>
  <c r="V134" i="83"/>
  <c r="V207" i="83"/>
  <c r="V171" i="83"/>
  <c r="V176" i="83"/>
  <c r="V192" i="83"/>
  <c r="V172" i="83"/>
  <c r="V188" i="83"/>
  <c r="V191" i="83"/>
  <c r="V202" i="83"/>
  <c r="V201" i="83"/>
  <c r="V215" i="83"/>
  <c r="V142" i="83"/>
  <c r="V184" i="83"/>
  <c r="V195" i="83"/>
  <c r="V198" i="83"/>
  <c r="V175" i="83"/>
  <c r="V183" i="83"/>
  <c r="V218" i="83"/>
  <c r="V217" i="83"/>
  <c r="V162" i="83"/>
  <c r="V194" i="83"/>
  <c r="V210" i="83"/>
  <c r="V208" i="83"/>
  <c r="V211" i="83"/>
  <c r="V220" i="83"/>
  <c r="V213" i="83"/>
  <c r="V181" i="83"/>
  <c r="V117" i="83"/>
  <c r="V53" i="83"/>
  <c r="V124" i="83"/>
  <c r="V92" i="83"/>
  <c r="V125" i="83"/>
  <c r="V149" i="83"/>
  <c r="V84" i="83"/>
  <c r="V61" i="83"/>
  <c r="V20" i="83"/>
  <c r="V101" i="83"/>
  <c r="V197" i="83"/>
  <c r="V165" i="83"/>
  <c r="V108" i="83"/>
  <c r="V76" i="83"/>
  <c r="V156" i="83"/>
  <c r="V85" i="83"/>
  <c r="V141" i="83"/>
  <c r="V100" i="83"/>
  <c r="H18" i="101"/>
  <c r="L4" i="101"/>
  <c r="L5" i="101"/>
  <c r="W10" i="83"/>
  <c r="P9" i="83"/>
  <c r="V159" i="83"/>
  <c r="V180" i="83"/>
  <c r="V111" i="83"/>
  <c r="V48" i="83"/>
  <c r="V128" i="83"/>
  <c r="V182" i="83"/>
  <c r="V193" i="83"/>
  <c r="V94" i="83"/>
  <c r="V190" i="83"/>
  <c r="V143" i="83"/>
  <c r="V160" i="83"/>
  <c r="V28" i="83"/>
  <c r="V178" i="83"/>
  <c r="V54" i="83"/>
  <c r="V139" i="83"/>
  <c r="V64" i="83"/>
  <c r="V89" i="83"/>
  <c r="V90" i="83"/>
  <c r="V166" i="83"/>
  <c r="V132" i="83"/>
  <c r="V174" i="83"/>
  <c r="V19" i="83"/>
  <c r="V83" i="83"/>
  <c r="V123" i="83"/>
  <c r="V38" i="83"/>
  <c r="V59" i="83"/>
  <c r="V99" i="83"/>
  <c r="V14" i="83"/>
  <c r="V214" i="83"/>
  <c r="V138" i="83"/>
  <c r="V170" i="83"/>
  <c r="V219" i="83"/>
  <c r="V75" i="83"/>
  <c r="V109" i="83"/>
  <c r="U208" i="83"/>
  <c r="X208" i="83"/>
  <c r="T208" i="83"/>
  <c r="T17" i="83"/>
  <c r="U17" i="83"/>
  <c r="X17" i="83"/>
  <c r="T21" i="83"/>
  <c r="U21" i="83"/>
  <c r="X21" i="83"/>
  <c r="U20" i="83"/>
  <c r="T20" i="83"/>
  <c r="X20" i="83"/>
  <c r="U58" i="83"/>
  <c r="X58" i="83"/>
  <c r="T58" i="83"/>
  <c r="X197" i="83"/>
  <c r="U197" i="83"/>
  <c r="T197" i="83"/>
  <c r="U210" i="83"/>
  <c r="T210" i="83"/>
  <c r="X210" i="83"/>
  <c r="T213" i="83"/>
  <c r="X213" i="83"/>
  <c r="U213" i="83"/>
  <c r="X205" i="83"/>
  <c r="U205" i="83"/>
  <c r="T205" i="83"/>
  <c r="T138" i="83"/>
  <c r="U138" i="83"/>
  <c r="X138" i="83"/>
  <c r="T32" i="83"/>
  <c r="U32" i="83"/>
  <c r="X32" i="83"/>
  <c r="T150" i="83"/>
  <c r="U150" i="83"/>
  <c r="X150" i="83"/>
  <c r="T168" i="83"/>
  <c r="X168" i="83"/>
  <c r="U168" i="83"/>
  <c r="X124" i="83"/>
  <c r="U124" i="83"/>
  <c r="T124" i="83"/>
  <c r="U146" i="83"/>
  <c r="X146" i="83"/>
  <c r="T146" i="83"/>
  <c r="X207" i="83"/>
  <c r="U207" i="83"/>
  <c r="T207" i="83"/>
  <c r="U119" i="83"/>
  <c r="X119" i="83"/>
  <c r="T119" i="83"/>
  <c r="X44" i="83"/>
  <c r="T44" i="83"/>
  <c r="U44" i="83"/>
  <c r="X63" i="83"/>
  <c r="T63" i="83"/>
  <c r="U63" i="83"/>
  <c r="X31" i="83"/>
  <c r="T31" i="83"/>
  <c r="U31" i="83"/>
  <c r="U104" i="83"/>
  <c r="T104" i="83"/>
  <c r="X104" i="83"/>
  <c r="X36" i="83"/>
  <c r="U36" i="83"/>
  <c r="T36" i="83"/>
  <c r="T49" i="83"/>
  <c r="X49" i="83"/>
  <c r="U49" i="83"/>
  <c r="X27" i="83"/>
  <c r="U27" i="83"/>
  <c r="T27" i="83"/>
  <c r="U38" i="83"/>
  <c r="X38" i="83"/>
  <c r="T38" i="83"/>
  <c r="X19" i="83"/>
  <c r="U19" i="83"/>
  <c r="T19" i="83"/>
  <c r="U86" i="83"/>
  <c r="T86" i="83"/>
  <c r="X86" i="83"/>
  <c r="U90" i="83"/>
  <c r="X90" i="83"/>
  <c r="T90" i="83"/>
  <c r="T97" i="83"/>
  <c r="U97" i="83"/>
  <c r="X97" i="83"/>
  <c r="T114" i="83"/>
  <c r="U114" i="83"/>
  <c r="X114" i="83"/>
  <c r="X157" i="83"/>
  <c r="T157" i="83"/>
  <c r="U157" i="83"/>
  <c r="U178" i="83"/>
  <c r="X178" i="83"/>
  <c r="T178" i="83"/>
  <c r="X180" i="83"/>
  <c r="U180" i="83"/>
  <c r="T180" i="83"/>
  <c r="X217" i="83"/>
  <c r="U217" i="83"/>
  <c r="T217" i="83"/>
  <c r="X216" i="83"/>
  <c r="U216" i="83"/>
  <c r="T216" i="83"/>
  <c r="T147" i="83"/>
  <c r="U147" i="83"/>
  <c r="X147" i="83"/>
  <c r="X87" i="83"/>
  <c r="U87" i="83"/>
  <c r="T87" i="83"/>
  <c r="X228" i="83"/>
  <c r="T134" i="83"/>
  <c r="U134" i="83"/>
  <c r="X134" i="83"/>
  <c r="X132" i="83"/>
  <c r="U132" i="83"/>
  <c r="T132" i="83"/>
  <c r="U164" i="83"/>
  <c r="X164" i="83"/>
  <c r="T164" i="83"/>
  <c r="U212" i="83"/>
  <c r="T212" i="83"/>
  <c r="X212" i="83"/>
  <c r="X23" i="83"/>
  <c r="T23" i="83"/>
  <c r="U23" i="83"/>
  <c r="X56" i="83"/>
  <c r="U56" i="83"/>
  <c r="T56" i="83"/>
  <c r="X67" i="83"/>
  <c r="U67" i="83"/>
  <c r="T67" i="83"/>
  <c r="T25" i="83"/>
  <c r="X25" i="83"/>
  <c r="U25" i="83"/>
  <c r="X92" i="83"/>
  <c r="U92" i="83"/>
  <c r="T92" i="83"/>
  <c r="X113" i="83"/>
  <c r="U113" i="83"/>
  <c r="T113" i="83"/>
  <c r="T81" i="83"/>
  <c r="U81" i="83"/>
  <c r="X81" i="83"/>
  <c r="U50" i="83"/>
  <c r="T50" i="83"/>
  <c r="X50" i="83"/>
  <c r="X51" i="83"/>
  <c r="T51" i="83"/>
  <c r="U51" i="83"/>
  <c r="X59" i="83"/>
  <c r="U59" i="83"/>
  <c r="T59" i="83"/>
  <c r="X120" i="83"/>
  <c r="U120" i="83"/>
  <c r="T120" i="83"/>
  <c r="U131" i="83"/>
  <c r="X131" i="83"/>
  <c r="T131" i="83"/>
  <c r="U115" i="83"/>
  <c r="X115" i="83"/>
  <c r="T115" i="83"/>
  <c r="T155" i="83"/>
  <c r="X155" i="83"/>
  <c r="U155" i="83"/>
  <c r="T200" i="83"/>
  <c r="X200" i="83"/>
  <c r="U200" i="83"/>
  <c r="U182" i="83"/>
  <c r="X182" i="83"/>
  <c r="T182" i="83"/>
  <c r="U190" i="83"/>
  <c r="X190" i="83"/>
  <c r="T190" i="83"/>
  <c r="X219" i="83"/>
  <c r="T219" i="83"/>
  <c r="U219" i="83"/>
  <c r="X142" i="83"/>
  <c r="U142" i="83"/>
  <c r="T142" i="83"/>
  <c r="X28" i="83"/>
  <c r="T28" i="83"/>
  <c r="U28" i="83"/>
  <c r="U135" i="83"/>
  <c r="X135" i="83"/>
  <c r="T135" i="83"/>
  <c r="X188" i="83"/>
  <c r="U188" i="83"/>
  <c r="T188" i="83"/>
  <c r="T143" i="83"/>
  <c r="X143" i="83"/>
  <c r="U143" i="83"/>
  <c r="X83" i="83"/>
  <c r="T83" i="83"/>
  <c r="U83" i="83"/>
  <c r="X220" i="83"/>
  <c r="U220" i="83"/>
  <c r="T220" i="83"/>
  <c r="X140" i="83"/>
  <c r="U140" i="83"/>
  <c r="T140" i="83"/>
  <c r="U184" i="83"/>
  <c r="T184" i="83"/>
  <c r="X184" i="83"/>
  <c r="X99" i="83"/>
  <c r="T99" i="83"/>
  <c r="U99" i="83"/>
  <c r="T154" i="83"/>
  <c r="U154" i="83"/>
  <c r="X154" i="83"/>
  <c r="T172" i="83"/>
  <c r="U172" i="83"/>
  <c r="X172" i="83"/>
  <c r="X209" i="83"/>
  <c r="U209" i="83"/>
  <c r="T209" i="83"/>
  <c r="X95" i="83"/>
  <c r="U95" i="83"/>
  <c r="T95" i="83"/>
  <c r="T76" i="83"/>
  <c r="U76" i="83"/>
  <c r="X76" i="83"/>
  <c r="T121" i="83"/>
  <c r="X121" i="83"/>
  <c r="U121" i="83"/>
  <c r="U72" i="83"/>
  <c r="T72" i="83"/>
  <c r="X72" i="83"/>
  <c r="X15" i="83"/>
  <c r="T15" i="83"/>
  <c r="U15" i="83"/>
  <c r="X100" i="83"/>
  <c r="T100" i="83"/>
  <c r="U100" i="83"/>
  <c r="T163" i="83"/>
  <c r="U163" i="83"/>
  <c r="X163" i="83"/>
  <c r="X55" i="83"/>
  <c r="U55" i="83"/>
  <c r="T55" i="83"/>
  <c r="T57" i="83"/>
  <c r="X57" i="83"/>
  <c r="U57" i="83"/>
  <c r="U105" i="83"/>
  <c r="T105" i="83"/>
  <c r="X105" i="83"/>
  <c r="U82" i="83"/>
  <c r="X82" i="83"/>
  <c r="T82" i="83"/>
  <c r="U66" i="83"/>
  <c r="T66" i="83"/>
  <c r="X66" i="83"/>
  <c r="T126" i="83"/>
  <c r="U126" i="83"/>
  <c r="X126" i="83"/>
  <c r="T156" i="83"/>
  <c r="U156" i="83"/>
  <c r="X156" i="83"/>
  <c r="U191" i="83"/>
  <c r="T191" i="83"/>
  <c r="X191" i="83"/>
  <c r="U195" i="83"/>
  <c r="X195" i="83"/>
  <c r="T195" i="83"/>
  <c r="U202" i="83"/>
  <c r="X202" i="83"/>
  <c r="T202" i="83"/>
  <c r="U218" i="83"/>
  <c r="T218" i="83"/>
  <c r="X218" i="83"/>
  <c r="T166" i="83"/>
  <c r="X166" i="83"/>
  <c r="U166" i="83"/>
  <c r="U78" i="83"/>
  <c r="X78" i="83"/>
  <c r="T78" i="83"/>
  <c r="T106" i="83"/>
  <c r="U106" i="83"/>
  <c r="X106" i="83"/>
  <c r="N223" i="83"/>
  <c r="T221" i="83"/>
  <c r="X221" i="83"/>
  <c r="U221" i="83"/>
  <c r="T129" i="83"/>
  <c r="X129" i="83"/>
  <c r="U129" i="83"/>
  <c r="U152" i="83"/>
  <c r="X152" i="83"/>
  <c r="T152" i="83"/>
  <c r="U176" i="83"/>
  <c r="X176" i="83"/>
  <c r="T176" i="83"/>
  <c r="T29" i="83"/>
  <c r="U29" i="83"/>
  <c r="X29" i="83"/>
  <c r="X109" i="83"/>
  <c r="U109" i="83"/>
  <c r="T109" i="83"/>
  <c r="X141" i="83"/>
  <c r="U141" i="83"/>
  <c r="T141" i="83"/>
  <c r="X192" i="83"/>
  <c r="U192" i="83"/>
  <c r="T192" i="83"/>
  <c r="X91" i="83"/>
  <c r="U91" i="83"/>
  <c r="T91" i="83"/>
  <c r="T110" i="83"/>
  <c r="X110" i="83"/>
  <c r="U110" i="83"/>
  <c r="U16" i="83"/>
  <c r="T16" i="83"/>
  <c r="X16" i="83"/>
  <c r="T52" i="83"/>
  <c r="T4" i="83" s="1"/>
  <c r="X52" i="83"/>
  <c r="U52" i="83"/>
  <c r="X68" i="83"/>
  <c r="U68" i="83"/>
  <c r="T68" i="83"/>
  <c r="T93" i="83"/>
  <c r="X93" i="83"/>
  <c r="U93" i="83"/>
  <c r="U34" i="83"/>
  <c r="T34" i="83"/>
  <c r="X34" i="83"/>
  <c r="V216" i="83"/>
  <c r="V206" i="83"/>
  <c r="V212" i="83"/>
  <c r="V168" i="83"/>
  <c r="V163" i="83"/>
  <c r="V126" i="83"/>
  <c r="V140" i="83"/>
  <c r="V112" i="83"/>
  <c r="V56" i="83"/>
  <c r="V31" i="83"/>
  <c r="V22" i="83"/>
  <c r="V91" i="83"/>
  <c r="V27" i="83"/>
  <c r="V43" i="83"/>
  <c r="V69" i="83"/>
  <c r="V33" i="83"/>
  <c r="V29" i="83"/>
  <c r="V15" i="83"/>
  <c r="V51" i="83"/>
  <c r="V110" i="83"/>
  <c r="V41" i="83"/>
  <c r="V177" i="83"/>
  <c r="V63" i="83"/>
  <c r="V209" i="83"/>
  <c r="V179" i="83"/>
  <c r="V169" i="83"/>
  <c r="V131" i="83"/>
  <c r="V205" i="83"/>
  <c r="V127" i="83"/>
  <c r="V158" i="83"/>
  <c r="V187" i="83"/>
  <c r="V204" i="83"/>
  <c r="V173" i="83"/>
  <c r="X112" i="83"/>
  <c r="U112" i="83"/>
  <c r="T112" i="83"/>
  <c r="T69" i="83"/>
  <c r="X69" i="83"/>
  <c r="U69" i="83"/>
  <c r="U62" i="83"/>
  <c r="T62" i="83"/>
  <c r="X62" i="83"/>
  <c r="T77" i="83"/>
  <c r="X77" i="83"/>
  <c r="U77" i="83"/>
  <c r="T130" i="83"/>
  <c r="X130" i="83"/>
  <c r="U130" i="83"/>
  <c r="X160" i="83"/>
  <c r="U160" i="83"/>
  <c r="T160" i="83"/>
  <c r="U186" i="83"/>
  <c r="T186" i="83"/>
  <c r="X186" i="83"/>
  <c r="U226" i="83"/>
  <c r="T226" i="83"/>
  <c r="U198" i="83"/>
  <c r="X198" i="83"/>
  <c r="T198" i="83"/>
  <c r="T159" i="83"/>
  <c r="X159" i="83"/>
  <c r="U159" i="83"/>
  <c r="X75" i="83"/>
  <c r="T75" i="83"/>
  <c r="U75" i="83"/>
  <c r="N222" i="83"/>
  <c r="T13" i="83"/>
  <c r="X13" i="83"/>
  <c r="U13" i="83"/>
  <c r="X149" i="83"/>
  <c r="U149" i="83"/>
  <c r="T149" i="83"/>
  <c r="U177" i="83"/>
  <c r="X177" i="83"/>
  <c r="T177" i="83"/>
  <c r="T162" i="83"/>
  <c r="U162" i="83"/>
  <c r="X162" i="83"/>
  <c r="X117" i="83"/>
  <c r="T117" i="83"/>
  <c r="U117" i="83"/>
  <c r="U204" i="83"/>
  <c r="T204" i="83"/>
  <c r="X204" i="83"/>
  <c r="T225" i="83"/>
  <c r="U225" i="83"/>
  <c r="T73" i="83"/>
  <c r="U73" i="83"/>
  <c r="X73" i="83"/>
  <c r="U167" i="83"/>
  <c r="T167" i="83"/>
  <c r="X167" i="83"/>
  <c r="U133" i="83"/>
  <c r="X133" i="83"/>
  <c r="T133" i="83"/>
  <c r="X137" i="83"/>
  <c r="T137" i="83"/>
  <c r="U137" i="83"/>
  <c r="T118" i="83"/>
  <c r="U118" i="83"/>
  <c r="X118" i="83"/>
  <c r="U181" i="83"/>
  <c r="T181" i="83"/>
  <c r="X181" i="83"/>
  <c r="T40" i="83"/>
  <c r="X40" i="83"/>
  <c r="U40" i="83"/>
  <c r="T84" i="83"/>
  <c r="X84" i="83"/>
  <c r="U84" i="83"/>
  <c r="U60" i="83"/>
  <c r="X60" i="83"/>
  <c r="T60" i="83"/>
  <c r="T33" i="83"/>
  <c r="X33" i="83"/>
  <c r="U33" i="83"/>
  <c r="T53" i="83"/>
  <c r="U53" i="83"/>
  <c r="X53" i="83"/>
  <c r="T101" i="83"/>
  <c r="X101" i="83"/>
  <c r="U101" i="83"/>
  <c r="U70" i="83"/>
  <c r="T70" i="83"/>
  <c r="X70" i="83"/>
  <c r="U30" i="83"/>
  <c r="T30" i="83"/>
  <c r="X30" i="83"/>
  <c r="T14" i="83"/>
  <c r="X14" i="83"/>
  <c r="U14" i="83"/>
  <c r="X79" i="83"/>
  <c r="U79" i="83"/>
  <c r="T79" i="83"/>
  <c r="U94" i="83"/>
  <c r="T94" i="83"/>
  <c r="X94" i="83"/>
  <c r="U98" i="83"/>
  <c r="X98" i="83"/>
  <c r="T98" i="83"/>
  <c r="X123" i="83"/>
  <c r="U123" i="83"/>
  <c r="T123" i="83"/>
  <c r="X171" i="83"/>
  <c r="U171" i="83"/>
  <c r="T171" i="83"/>
  <c r="X187" i="83"/>
  <c r="T187" i="83"/>
  <c r="U187" i="83"/>
  <c r="U206" i="83"/>
  <c r="X206" i="83"/>
  <c r="T206" i="83"/>
  <c r="U214" i="83"/>
  <c r="X214" i="83"/>
  <c r="T214" i="83"/>
  <c r="U211" i="83"/>
  <c r="X211" i="83"/>
  <c r="T211" i="83"/>
  <c r="U96" i="83"/>
  <c r="T96" i="83"/>
  <c r="X96" i="83"/>
  <c r="X145" i="83"/>
  <c r="T145" i="83"/>
  <c r="U145" i="83"/>
  <c r="X136" i="83"/>
  <c r="U136" i="83"/>
  <c r="T136" i="83"/>
  <c r="U175" i="83"/>
  <c r="X175" i="83"/>
  <c r="T175" i="83"/>
  <c r="X173" i="83"/>
  <c r="U173" i="83"/>
  <c r="T173" i="83"/>
  <c r="T201" i="83"/>
  <c r="X201" i="83"/>
  <c r="U201" i="83"/>
  <c r="T41" i="83"/>
  <c r="U41" i="83"/>
  <c r="X41" i="83"/>
  <c r="U158" i="83"/>
  <c r="X158" i="83"/>
  <c r="T158" i="83"/>
  <c r="T203" i="83"/>
  <c r="U203" i="83"/>
  <c r="X203" i="83"/>
  <c r="X116" i="83"/>
  <c r="U116" i="83"/>
  <c r="T116" i="83"/>
  <c r="U127" i="83"/>
  <c r="X127" i="83"/>
  <c r="T127" i="83"/>
  <c r="T148" i="83"/>
  <c r="X148" i="83"/>
  <c r="U148" i="83"/>
  <c r="T24" i="83"/>
  <c r="U24" i="83"/>
  <c r="X24" i="83"/>
  <c r="T45" i="83"/>
  <c r="U45" i="83"/>
  <c r="X45" i="83"/>
  <c r="X47" i="83"/>
  <c r="U47" i="83"/>
  <c r="T47" i="83"/>
  <c r="U18" i="83"/>
  <c r="X18" i="83"/>
  <c r="T18" i="83"/>
  <c r="T85" i="83"/>
  <c r="X85" i="83"/>
  <c r="U85" i="83"/>
  <c r="U64" i="83"/>
  <c r="T64" i="83"/>
  <c r="X64" i="83"/>
  <c r="U54" i="83"/>
  <c r="T54" i="83"/>
  <c r="X54" i="83"/>
  <c r="X35" i="83"/>
  <c r="U35" i="83"/>
  <c r="T35" i="83"/>
  <c r="U26" i="83"/>
  <c r="X26" i="83"/>
  <c r="T26" i="83"/>
  <c r="T89" i="83"/>
  <c r="X89" i="83"/>
  <c r="U89" i="83"/>
  <c r="U42" i="83"/>
  <c r="T42" i="83"/>
  <c r="X42" i="83"/>
  <c r="X111" i="83"/>
  <c r="U111" i="83"/>
  <c r="T111" i="83"/>
  <c r="X144" i="83"/>
  <c r="U144" i="83"/>
  <c r="T144" i="83"/>
  <c r="X165" i="83"/>
  <c r="T165" i="83"/>
  <c r="U165" i="83"/>
  <c r="U174" i="83"/>
  <c r="T174" i="83"/>
  <c r="X174" i="83"/>
  <c r="U170" i="83"/>
  <c r="T170" i="83"/>
  <c r="X170" i="83"/>
  <c r="X199" i="83"/>
  <c r="U199" i="83"/>
  <c r="T199" i="83"/>
  <c r="U125" i="83"/>
  <c r="X125" i="83"/>
  <c r="T125" i="83"/>
  <c r="X39" i="83"/>
  <c r="U39" i="83"/>
  <c r="T39" i="83"/>
  <c r="X71" i="83"/>
  <c r="U71" i="83"/>
  <c r="T71" i="83"/>
  <c r="U22" i="83"/>
  <c r="T22" i="83"/>
  <c r="X22" i="83"/>
  <c r="X169" i="83"/>
  <c r="U169" i="83"/>
  <c r="T169" i="83"/>
  <c r="X196" i="83"/>
  <c r="U196" i="83"/>
  <c r="T196" i="83"/>
  <c r="X161" i="83"/>
  <c r="T161" i="83"/>
  <c r="U161" i="83"/>
  <c r="X189" i="83"/>
  <c r="U189" i="83"/>
  <c r="T189" i="83"/>
  <c r="X179" i="83"/>
  <c r="U179" i="83"/>
  <c r="T179" i="83"/>
  <c r="X128" i="83"/>
  <c r="U128" i="83"/>
  <c r="T128" i="83"/>
  <c r="X153" i="83"/>
  <c r="T153" i="83"/>
  <c r="U153" i="83"/>
  <c r="U193" i="83"/>
  <c r="X193" i="83"/>
  <c r="T193" i="83"/>
  <c r="X108" i="83"/>
  <c r="U108" i="83"/>
  <c r="T108" i="83"/>
  <c r="X103" i="83"/>
  <c r="T103" i="83"/>
  <c r="U103" i="83"/>
  <c r="X139" i="83"/>
  <c r="T139" i="83"/>
  <c r="U139" i="83"/>
  <c r="X43" i="83"/>
  <c r="U43" i="83"/>
  <c r="T43" i="83"/>
  <c r="X88" i="83"/>
  <c r="U88" i="83"/>
  <c r="T88" i="83"/>
  <c r="U80" i="83"/>
  <c r="X80" i="83"/>
  <c r="T80" i="83"/>
  <c r="U107" i="83"/>
  <c r="T107" i="83"/>
  <c r="X107" i="83"/>
  <c r="T61" i="83"/>
  <c r="U61" i="83"/>
  <c r="X61" i="83"/>
  <c r="T48" i="83"/>
  <c r="X48" i="83"/>
  <c r="U48" i="83"/>
  <c r="T65" i="83"/>
  <c r="X65" i="83"/>
  <c r="U65" i="83"/>
  <c r="T37" i="83"/>
  <c r="X37" i="83"/>
  <c r="U37" i="83"/>
  <c r="U46" i="83"/>
  <c r="X46" i="83"/>
  <c r="T46" i="83"/>
  <c r="U102" i="83"/>
  <c r="X102" i="83"/>
  <c r="T102" i="83"/>
  <c r="U74" i="83"/>
  <c r="T74" i="83"/>
  <c r="X74" i="83"/>
  <c r="T122" i="83"/>
  <c r="X122" i="83"/>
  <c r="U122" i="83"/>
  <c r="T151" i="83"/>
  <c r="U151" i="83"/>
  <c r="X151" i="83"/>
  <c r="U183" i="83"/>
  <c r="T183" i="83"/>
  <c r="X183" i="83"/>
  <c r="T185" i="83"/>
  <c r="X185" i="83"/>
  <c r="U185" i="83"/>
  <c r="U194" i="83"/>
  <c r="T194" i="83"/>
  <c r="X194" i="83"/>
  <c r="U215" i="83"/>
  <c r="T215" i="83"/>
  <c r="X215" i="83"/>
  <c r="U4" i="83" l="1"/>
  <c r="Q9" i="83"/>
  <c r="P4" i="83"/>
  <c r="V52" i="83"/>
  <c r="V4" i="83" s="1"/>
  <c r="O4" i="83"/>
  <c r="L21" i="101"/>
  <c r="L23" i="101" s="1"/>
  <c r="P18" i="101"/>
  <c r="R18" i="101" s="1"/>
  <c r="X10" i="83"/>
  <c r="C30" i="97"/>
  <c r="V225" i="83"/>
  <c r="X222" i="83"/>
  <c r="N224" i="83"/>
  <c r="O223" i="83"/>
  <c r="V223" i="83" s="1"/>
  <c r="V221" i="83"/>
  <c r="V86" i="83"/>
  <c r="V228" i="83"/>
  <c r="O222" i="83"/>
  <c r="V13" i="83"/>
  <c r="X223" i="83"/>
  <c r="R9" i="83" l="1"/>
  <c r="W4" i="83"/>
  <c r="Q223" i="83"/>
  <c r="Q4" i="83"/>
  <c r="O5" i="101" s="1"/>
  <c r="N5" i="101"/>
  <c r="J18" i="101"/>
  <c r="M5" i="101"/>
  <c r="I18" i="101"/>
  <c r="Y222" i="83"/>
  <c r="U224" i="83"/>
  <c r="T224" i="83"/>
  <c r="Y10" i="83"/>
  <c r="X4" i="83"/>
  <c r="P222" i="83"/>
  <c r="P223" i="83"/>
  <c r="Y223" i="83"/>
  <c r="V222" i="83"/>
  <c r="O224" i="83"/>
  <c r="Y224" i="83"/>
  <c r="X224" i="83"/>
  <c r="N227" i="83"/>
  <c r="Y208" i="83"/>
  <c r="Y205" i="83"/>
  <c r="Y32" i="83"/>
  <c r="Y168" i="83"/>
  <c r="Y146" i="83"/>
  <c r="Y119" i="83"/>
  <c r="Y217" i="83"/>
  <c r="Y92" i="83"/>
  <c r="Y200" i="83"/>
  <c r="Y142" i="83"/>
  <c r="Y220" i="83"/>
  <c r="Y184" i="83"/>
  <c r="Y76" i="83"/>
  <c r="Y72" i="83"/>
  <c r="Y100" i="83"/>
  <c r="Y93" i="83"/>
  <c r="Y69" i="83"/>
  <c r="Y117" i="83"/>
  <c r="Y40" i="83"/>
  <c r="Y60" i="83"/>
  <c r="Y123" i="83"/>
  <c r="Y145" i="83"/>
  <c r="Y35" i="83"/>
  <c r="Y165" i="83"/>
  <c r="Y125" i="83"/>
  <c r="Y161" i="83"/>
  <c r="Y179" i="83"/>
  <c r="Y108" i="83"/>
  <c r="Y139" i="83"/>
  <c r="Y45" i="83"/>
  <c r="Y71" i="83"/>
  <c r="Y169" i="83"/>
  <c r="Y37" i="83"/>
  <c r="Y122" i="83"/>
  <c r="Y194" i="83"/>
  <c r="Y210" i="83"/>
  <c r="Y63" i="83"/>
  <c r="Y104" i="83"/>
  <c r="Y86" i="83"/>
  <c r="Y180" i="83"/>
  <c r="Y216" i="83"/>
  <c r="Y23" i="83"/>
  <c r="Y67" i="83"/>
  <c r="Y81" i="83"/>
  <c r="Y143" i="83"/>
  <c r="Y154" i="83"/>
  <c r="Y55" i="83"/>
  <c r="Y105" i="83"/>
  <c r="Y66" i="83"/>
  <c r="Y195" i="83"/>
  <c r="Y78" i="83"/>
  <c r="Y152" i="83"/>
  <c r="Y141" i="83"/>
  <c r="Y68" i="83"/>
  <c r="Y198" i="83"/>
  <c r="Y162" i="83"/>
  <c r="Y204" i="83"/>
  <c r="Y70" i="83"/>
  <c r="Y214" i="83"/>
  <c r="Y158" i="83"/>
  <c r="Y116" i="83"/>
  <c r="Y170" i="83"/>
  <c r="Y21" i="83"/>
  <c r="Y58" i="83"/>
  <c r="Y38" i="83"/>
  <c r="Y87" i="83"/>
  <c r="Y134" i="83"/>
  <c r="Y51" i="83"/>
  <c r="Y115" i="83"/>
  <c r="Y190" i="83"/>
  <c r="Y135" i="83"/>
  <c r="Y209" i="83"/>
  <c r="Y218" i="83"/>
  <c r="Y29" i="83"/>
  <c r="Y91" i="83"/>
  <c r="Y75" i="83"/>
  <c r="Y73" i="83"/>
  <c r="Y133" i="83"/>
  <c r="Y118" i="83"/>
  <c r="Y53" i="83"/>
  <c r="Y94" i="83"/>
  <c r="Y96" i="83"/>
  <c r="Y173" i="83"/>
  <c r="Y127" i="83"/>
  <c r="Y24" i="83"/>
  <c r="Y196" i="83"/>
  <c r="Y189" i="83"/>
  <c r="Y80" i="83"/>
  <c r="Y185" i="83"/>
  <c r="Y49" i="83"/>
  <c r="Y97" i="83"/>
  <c r="Y157" i="83"/>
  <c r="Y164" i="83"/>
  <c r="Y120" i="83"/>
  <c r="Y156" i="83"/>
  <c r="Y16" i="83"/>
  <c r="Y34" i="83"/>
  <c r="Y62" i="83"/>
  <c r="Y130" i="83"/>
  <c r="Y186" i="83"/>
  <c r="Y149" i="83"/>
  <c r="Y14" i="83"/>
  <c r="Y187" i="83"/>
  <c r="Y47" i="83"/>
  <c r="Y26" i="83"/>
  <c r="Y144" i="83"/>
  <c r="Y199" i="83"/>
  <c r="Y22" i="83"/>
  <c r="Y65" i="83"/>
  <c r="Y46" i="83"/>
  <c r="Y20" i="83"/>
  <c r="Y197" i="83"/>
  <c r="Y207" i="83"/>
  <c r="Y44" i="83"/>
  <c r="Y36" i="83"/>
  <c r="Y212" i="83"/>
  <c r="Y56" i="83"/>
  <c r="Y28" i="83"/>
  <c r="Y188" i="83"/>
  <c r="Y172" i="83"/>
  <c r="Y221" i="83"/>
  <c r="Y112" i="83"/>
  <c r="Y84" i="83"/>
  <c r="Y136" i="83"/>
  <c r="Y203" i="83"/>
  <c r="Y85" i="83"/>
  <c r="Y54" i="83"/>
  <c r="Y42" i="83"/>
  <c r="Y174" i="83"/>
  <c r="Y43" i="83"/>
  <c r="Y61" i="83"/>
  <c r="Y151" i="83"/>
  <c r="Y215" i="83"/>
  <c r="Y114" i="83"/>
  <c r="Y95" i="83"/>
  <c r="Y82" i="83"/>
  <c r="Y166" i="83"/>
  <c r="Y129" i="83"/>
  <c r="Y17" i="83"/>
  <c r="Y150" i="83"/>
  <c r="Y124" i="83"/>
  <c r="Y27" i="83"/>
  <c r="Y19" i="83"/>
  <c r="Y132" i="83"/>
  <c r="Y182" i="83"/>
  <c r="Y140" i="83"/>
  <c r="Y99" i="83"/>
  <c r="Y121" i="83"/>
  <c r="Y15" i="83"/>
  <c r="Y57" i="83"/>
  <c r="Y126" i="83"/>
  <c r="Y106" i="83"/>
  <c r="Y176" i="83"/>
  <c r="Y109" i="83"/>
  <c r="Y192" i="83"/>
  <c r="Y52" i="83"/>
  <c r="Y159" i="83"/>
  <c r="Y177" i="83"/>
  <c r="Y33" i="83"/>
  <c r="Y101" i="83"/>
  <c r="Y79" i="83"/>
  <c r="Y98" i="83"/>
  <c r="Y171" i="83"/>
  <c r="Y206" i="83"/>
  <c r="Y41" i="83"/>
  <c r="Y39" i="83"/>
  <c r="Y128" i="83"/>
  <c r="Y193" i="83"/>
  <c r="Y103" i="83"/>
  <c r="Y74" i="83"/>
  <c r="Y147" i="83"/>
  <c r="Y25" i="83"/>
  <c r="Y113" i="83"/>
  <c r="Y155" i="83"/>
  <c r="Y83" i="83"/>
  <c r="Y202" i="83"/>
  <c r="Y110" i="83"/>
  <c r="Y160" i="83"/>
  <c r="Y137" i="83"/>
  <c r="Y181" i="83"/>
  <c r="Y107" i="83"/>
  <c r="Y213" i="83"/>
  <c r="Y138" i="83"/>
  <c r="Y31" i="83"/>
  <c r="Y90" i="83"/>
  <c r="Y178" i="83"/>
  <c r="Y50" i="83"/>
  <c r="Y59" i="83"/>
  <c r="Y131" i="83"/>
  <c r="Y219" i="83"/>
  <c r="Y163" i="83"/>
  <c r="Y191" i="83"/>
  <c r="Y77" i="83"/>
  <c r="Y13" i="83"/>
  <c r="Y167" i="83"/>
  <c r="Y30" i="83"/>
  <c r="Y211" i="83"/>
  <c r="Y175" i="83"/>
  <c r="Y64" i="83"/>
  <c r="Y111" i="83"/>
  <c r="Y88" i="83"/>
  <c r="Y48" i="83"/>
  <c r="Y102" i="83"/>
  <c r="Y183" i="83"/>
  <c r="Y201" i="83"/>
  <c r="Y148" i="83"/>
  <c r="Y18" i="83"/>
  <c r="Y89" i="83"/>
  <c r="Y153" i="83"/>
  <c r="R4" i="83" l="1"/>
  <c r="P5" i="101" s="1"/>
  <c r="R223" i="83"/>
  <c r="Q222" i="83"/>
  <c r="Q224" i="83" s="1"/>
  <c r="Q227" i="83" s="1"/>
  <c r="Q230" i="83" s="1"/>
  <c r="P224" i="83"/>
  <c r="P227" i="83" s="1"/>
  <c r="P230" i="83" s="1"/>
  <c r="Z10" i="83"/>
  <c r="Y4" i="83"/>
  <c r="X227" i="83"/>
  <c r="N229" i="83"/>
  <c r="Y226" i="83"/>
  <c r="N230" i="83"/>
  <c r="Y225" i="83"/>
  <c r="O227" i="83"/>
  <c r="V224" i="83"/>
  <c r="R222" i="83" l="1"/>
  <c r="R224" i="83" s="1"/>
  <c r="R227" i="83" s="1"/>
  <c r="R230" i="83" s="1"/>
  <c r="Q229" i="83"/>
  <c r="P229" i="83"/>
  <c r="Z4" i="83"/>
  <c r="C23" i="97"/>
  <c r="F18" i="101" s="1"/>
  <c r="V227" i="83"/>
  <c r="O229" i="83"/>
  <c r="O230" i="83"/>
  <c r="R229" i="83" l="1"/>
  <c r="C22" i="97"/>
  <c r="C24" i="97" l="1"/>
  <c r="C26" i="97" s="1"/>
  <c r="E18" i="101"/>
  <c r="G18" i="101" s="1"/>
  <c r="M18" i="101" s="1"/>
  <c r="F26" i="97" l="1"/>
  <c r="C27" i="97" s="1"/>
  <c r="T18" i="101"/>
  <c r="S18" i="101"/>
  <c r="M2" i="101" l="1"/>
  <c r="AE4" i="101" s="1"/>
  <c r="F27" i="97"/>
  <c r="L29" i="97" s="1"/>
  <c r="N29" i="97" s="1"/>
  <c r="U18" i="101"/>
  <c r="V18" i="101"/>
  <c r="C28" i="97"/>
  <c r="W7" i="101" s="1"/>
  <c r="S13" i="101"/>
  <c r="L27" i="97" l="1"/>
  <c r="M27" i="97" s="1"/>
  <c r="BF4" i="101"/>
  <c r="CI4" i="101"/>
  <c r="Z4" i="101"/>
  <c r="BN4" i="101"/>
  <c r="AJ4" i="101"/>
  <c r="CN4" i="101"/>
  <c r="AC4" i="101"/>
  <c r="BH4" i="101"/>
  <c r="CD4" i="101"/>
  <c r="X4" i="101"/>
  <c r="BI4" i="101"/>
  <c r="BR4" i="101"/>
  <c r="AX4" i="101"/>
  <c r="BS4" i="101"/>
  <c r="AB4" i="101"/>
  <c r="BK4" i="101"/>
  <c r="CG4" i="101"/>
  <c r="BU4" i="101"/>
  <c r="BO4" i="101"/>
  <c r="S4" i="101"/>
  <c r="BJ4" i="101"/>
  <c r="BA4" i="101"/>
  <c r="BQ4" i="101"/>
  <c r="AI4" i="101"/>
  <c r="BE4" i="101"/>
  <c r="CF4" i="101"/>
  <c r="CC4" i="101"/>
  <c r="BZ4" i="101"/>
  <c r="BV4" i="101"/>
  <c r="BG4" i="101"/>
  <c r="CK4" i="101"/>
  <c r="AY4" i="101"/>
  <c r="AF4" i="101"/>
  <c r="CJ4" i="101"/>
  <c r="AV4" i="101"/>
  <c r="U4" i="101"/>
  <c r="AM4" i="101"/>
  <c r="CO4" i="101"/>
  <c r="BW4" i="101"/>
  <c r="AQ4" i="101"/>
  <c r="AP4" i="101"/>
  <c r="W4" i="101"/>
  <c r="M4" i="101"/>
  <c r="M9" i="101" s="1"/>
  <c r="BL4" i="101"/>
  <c r="AT4" i="101"/>
  <c r="BB4" i="101"/>
  <c r="Y4" i="101"/>
  <c r="AA4" i="101"/>
  <c r="CB4" i="101"/>
  <c r="BX4" i="101"/>
  <c r="AW4" i="101"/>
  <c r="V4" i="101"/>
  <c r="Q4" i="101"/>
  <c r="AN4" i="101"/>
  <c r="AK4" i="101"/>
  <c r="CL4" i="101"/>
  <c r="BP4" i="101"/>
  <c r="CH4" i="101"/>
  <c r="AD4" i="101"/>
  <c r="AG4" i="101"/>
  <c r="N4" i="101"/>
  <c r="O4" i="101"/>
  <c r="BT4" i="101"/>
  <c r="T4" i="101"/>
  <c r="AZ4" i="101"/>
  <c r="BD4" i="101"/>
  <c r="CA4" i="101"/>
  <c r="CM4" i="101"/>
  <c r="AU4" i="101"/>
  <c r="BY4" i="101"/>
  <c r="AO4" i="101"/>
  <c r="R4" i="101"/>
  <c r="P4" i="101"/>
  <c r="BC4" i="101"/>
  <c r="AR4" i="101"/>
  <c r="AS4" i="101"/>
  <c r="AL4" i="101"/>
  <c r="AH4" i="101"/>
  <c r="CE4" i="101"/>
  <c r="BM4" i="101"/>
  <c r="W18" i="101"/>
  <c r="Y18" i="101"/>
  <c r="C29" i="97"/>
  <c r="V9" i="101" l="1"/>
  <c r="N9" i="101"/>
  <c r="O9" i="101"/>
  <c r="W9" i="101"/>
  <c r="Q9" i="101"/>
  <c r="S9" i="101"/>
  <c r="U9" i="101"/>
  <c r="P9" i="101"/>
  <c r="R9" i="101"/>
  <c r="T9" i="101"/>
  <c r="Z18" i="101"/>
  <c r="X18" i="101"/>
  <c r="Q21" i="101" l="1"/>
  <c r="Q23" i="101" s="1"/>
  <c r="CC21" i="101"/>
  <c r="CC23" i="101" s="1"/>
  <c r="BN21" i="101"/>
  <c r="BN23" i="101" s="1"/>
  <c r="CI21" i="101"/>
  <c r="CI23" i="101" s="1"/>
  <c r="AQ21" i="101"/>
  <c r="AQ23" i="101" s="1"/>
  <c r="BA21" i="101"/>
  <c r="BA23" i="101" s="1"/>
  <c r="AE21" i="101"/>
  <c r="AE23" i="101" s="1"/>
  <c r="AB21" i="101"/>
  <c r="AB23" i="101" s="1"/>
  <c r="CN21" i="101"/>
  <c r="CN23" i="101" s="1"/>
  <c r="AD21" i="101"/>
  <c r="AD23" i="101" s="1"/>
  <c r="CB21" i="101"/>
  <c r="CB23" i="101" s="1"/>
  <c r="S21" i="101"/>
  <c r="S23" i="101" s="1"/>
  <c r="BB21" i="101"/>
  <c r="BB23" i="101" s="1"/>
  <c r="AM21" i="101"/>
  <c r="AM23" i="101" s="1"/>
  <c r="T21" i="101"/>
  <c r="T23" i="101" s="1"/>
  <c r="Y21" i="101"/>
  <c r="Y23" i="101" s="1"/>
  <c r="CK21" i="101"/>
  <c r="CK23" i="101" s="1"/>
  <c r="BV21" i="101"/>
  <c r="BV23" i="101" s="1"/>
  <c r="P21" i="101"/>
  <c r="P23" i="101" s="1"/>
  <c r="AY21" i="101"/>
  <c r="AY23" i="101" s="1"/>
  <c r="BQ21" i="101"/>
  <c r="BQ23" i="101" s="1"/>
  <c r="BC21" i="101"/>
  <c r="BC23" i="101" s="1"/>
  <c r="AJ21" i="101"/>
  <c r="AJ23" i="101" s="1"/>
  <c r="AC21" i="101"/>
  <c r="AC23" i="101" s="1"/>
  <c r="AT21" i="101"/>
  <c r="AT23" i="101" s="1"/>
  <c r="CE21" i="101"/>
  <c r="CE23" i="101" s="1"/>
  <c r="AG21" i="101"/>
  <c r="AG23" i="101" s="1"/>
  <c r="R21" i="101"/>
  <c r="R23" i="101" s="1"/>
  <c r="CD21" i="101"/>
  <c r="CD23" i="101" s="1"/>
  <c r="AF21" i="101"/>
  <c r="AF23" i="101" s="1"/>
  <c r="BG21" i="101"/>
  <c r="BG23" i="101" s="1"/>
  <c r="CG21" i="101"/>
  <c r="CG23" i="101" s="1"/>
  <c r="CA21" i="101"/>
  <c r="CA23" i="101" s="1"/>
  <c r="AR21" i="101"/>
  <c r="AR23" i="101" s="1"/>
  <c r="AK21" i="101"/>
  <c r="AK23" i="101" s="1"/>
  <c r="BJ21" i="101"/>
  <c r="BJ23" i="101" s="1"/>
  <c r="W21" i="101"/>
  <c r="W23" i="101" s="1"/>
  <c r="BD21" i="101"/>
  <c r="BD23" i="101" s="1"/>
  <c r="CH21" i="101"/>
  <c r="CH23" i="101" s="1"/>
  <c r="AO21" i="101"/>
  <c r="AO23" i="101" s="1"/>
  <c r="Z21" i="101"/>
  <c r="Z23" i="101" s="1"/>
  <c r="CL21" i="101"/>
  <c r="CL23" i="101" s="1"/>
  <c r="AV21" i="101"/>
  <c r="AV23" i="101" s="1"/>
  <c r="BO21" i="101"/>
  <c r="BO23" i="101" s="1"/>
  <c r="N21" i="101"/>
  <c r="N23" i="101" s="1"/>
  <c r="X21" i="101"/>
  <c r="X23" i="101" s="1"/>
  <c r="AZ21" i="101"/>
  <c r="AZ23" i="101" s="1"/>
  <c r="AS21" i="101"/>
  <c r="AS23" i="101" s="1"/>
  <c r="BZ21" i="101"/>
  <c r="BZ23" i="101" s="1"/>
  <c r="AP21" i="101"/>
  <c r="AP23" i="101" s="1"/>
  <c r="BP21" i="101"/>
  <c r="BP23" i="101" s="1"/>
  <c r="CF21" i="101"/>
  <c r="CF23" i="101" s="1"/>
  <c r="AW21" i="101"/>
  <c r="AW23" i="101" s="1"/>
  <c r="AH21" i="101"/>
  <c r="AH23" i="101" s="1"/>
  <c r="M21" i="101"/>
  <c r="BT21" i="101"/>
  <c r="BT23" i="101" s="1"/>
  <c r="BW21" i="101"/>
  <c r="BW23" i="101" s="1"/>
  <c r="AL21" i="101"/>
  <c r="AL23" i="101" s="1"/>
  <c r="AN21" i="101"/>
  <c r="AN23" i="101" s="1"/>
  <c r="BH21" i="101"/>
  <c r="BH23" i="101" s="1"/>
  <c r="BI21" i="101"/>
  <c r="BI23" i="101" s="1"/>
  <c r="O21" i="101"/>
  <c r="O23" i="101" s="1"/>
  <c r="BE21" i="101"/>
  <c r="BE23" i="101" s="1"/>
  <c r="BY21" i="101"/>
  <c r="BY23" i="101" s="1"/>
  <c r="BL21" i="101"/>
  <c r="BL23" i="101" s="1"/>
  <c r="BM21" i="101"/>
  <c r="BM23" i="101" s="1"/>
  <c r="AX21" i="101"/>
  <c r="AX23" i="101" s="1"/>
  <c r="AU21" i="101"/>
  <c r="AU23" i="101" s="1"/>
  <c r="AA21" i="101"/>
  <c r="AA23" i="101" s="1"/>
  <c r="CM21" i="101"/>
  <c r="CM23" i="101" s="1"/>
  <c r="BR21" i="101"/>
  <c r="BR23" i="101" s="1"/>
  <c r="CJ21" i="101"/>
  <c r="CJ23" i="101" s="1"/>
  <c r="BX21" i="101"/>
  <c r="BX23" i="101" s="1"/>
  <c r="CO21" i="101"/>
  <c r="CO23" i="101" s="1"/>
  <c r="BS21" i="101"/>
  <c r="BS23" i="101" s="1"/>
  <c r="BU21" i="101"/>
  <c r="BU23" i="101" s="1"/>
  <c r="BF21" i="101"/>
  <c r="BF23" i="101" s="1"/>
  <c r="BK21" i="101"/>
  <c r="BK23" i="101" s="1"/>
  <c r="AI21" i="101"/>
  <c r="AI23" i="101" s="1"/>
  <c r="U21" i="101"/>
  <c r="U23" i="101" s="1"/>
  <c r="V21" i="101"/>
  <c r="V23" i="101" s="1"/>
  <c r="M23" i="101" l="1"/>
  <c r="AA18" i="101" a="1"/>
  <c r="AA18" i="101" s="1"/>
  <c r="N18" i="101"/>
  <c r="O18" i="10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AW</author>
    <author>RM</author>
  </authors>
  <commentList>
    <comment ref="B7" authorId="0" shapeId="0" xr:uid="{A41FB8AD-26F2-4FCD-A50E-633458217C9F}">
      <text>
        <r>
          <rPr>
            <sz val="9"/>
            <color indexed="81"/>
            <rFont val="Segoe UI"/>
            <family val="2"/>
          </rPr>
          <t xml:space="preserve">Limiting with a probability of </t>
        </r>
        <r>
          <rPr>
            <b/>
            <sz val="9"/>
            <color indexed="81"/>
            <rFont val="Segoe UI"/>
            <family val="2"/>
          </rPr>
          <t>83%</t>
        </r>
        <r>
          <rPr>
            <sz val="9"/>
            <color indexed="81"/>
            <rFont val="Segoe UI"/>
            <family val="2"/>
          </rPr>
          <t>.</t>
        </r>
      </text>
    </comment>
    <comment ref="B12" authorId="1" shapeId="0" xr:uid="{8B2AEAE2-00C1-43A1-AA9C-B687EF49F478}">
      <text>
        <r>
          <rPr>
            <sz val="9"/>
            <color indexed="81"/>
            <rFont val="Segoe UI"/>
            <family val="2"/>
          </rPr>
          <t>The "EDGAR" database used here for the emissions data of the countries does not contain any information on LUC and ISA emissions. Therefore, budgets must be reserved for these two fractions at the global level.</t>
        </r>
      </text>
    </comment>
    <comment ref="B20" authorId="0" shapeId="0" xr:uid="{C31E2ED1-5DC5-45CA-B9C7-DAC4940CD8F5}">
      <text>
        <r>
          <rPr>
            <sz val="8"/>
            <color indexed="81"/>
            <rFont val="Segoe UI"/>
            <family val="2"/>
          </rPr>
          <t>A weighted distribution key is used here for the distribution of the global budget, which includes a country's share of global emissions and the global population in 2019.
This reflects the two most important factors "</t>
        </r>
        <r>
          <rPr>
            <b/>
            <sz val="8"/>
            <color indexed="81"/>
            <rFont val="Segoe UI"/>
            <family val="2"/>
          </rPr>
          <t>current reality</t>
        </r>
        <r>
          <rPr>
            <sz val="8"/>
            <color indexed="81"/>
            <rFont val="Segoe UI"/>
            <family val="2"/>
          </rPr>
          <t>" and "</t>
        </r>
        <r>
          <rPr>
            <b/>
            <sz val="8"/>
            <color indexed="81"/>
            <rFont val="Segoe UI"/>
            <family val="2"/>
          </rPr>
          <t>climate justice</t>
        </r>
        <r>
          <rPr>
            <sz val="8"/>
            <color indexed="81"/>
            <rFont val="Segoe UI"/>
            <family val="2"/>
          </rPr>
          <t>".
By specifying the weighting of the population, you determine the distribution key.
For more information, see the link below for instructions and background information.</t>
        </r>
      </text>
    </comment>
    <comment ref="B24" authorId="0" shapeId="0" xr:uid="{A29FF719-AD27-44E6-8962-95C6A8A30DCC}">
      <text>
        <r>
          <rPr>
            <sz val="8"/>
            <color indexed="81"/>
            <rFont val="Segoe UI"/>
            <family val="2"/>
          </rPr>
          <t>This distribution key is applied to the global budget without LUC and ISA. For more information see below instructions and background information.</t>
        </r>
      </text>
    </comment>
    <comment ref="B26" authorId="0" shapeId="0" xr:uid="{4836D688-0E7F-4ADF-A1D0-4571592D73AD}">
      <text>
        <r>
          <rPr>
            <sz val="9"/>
            <color indexed="81"/>
            <rFont val="Segoe UI"/>
            <family val="2"/>
          </rPr>
          <t>national budget =
global budget to distribute here * weighted key
global budget to distribute here =
global budget IPCC
- LUC budget of zero
- ISA budget around 3%
+ CeCS 40 Gt
For more information, see ‘instructions and background’ below.</t>
        </r>
      </text>
    </comment>
    <comment ref="B27" authorId="0" shapeId="0" xr:uid="{D85C31E6-C214-41E6-9901-5E79FE849B30}">
      <text>
        <r>
          <rPr>
            <b/>
            <sz val="9"/>
            <color indexed="81"/>
            <rFont val="Segoe UI"/>
            <family val="2"/>
          </rPr>
          <t>AW:</t>
        </r>
        <r>
          <rPr>
            <sz val="9"/>
            <color indexed="81"/>
            <rFont val="Segoe UI"/>
            <family val="2"/>
          </rPr>
          <t xml:space="preserve">
Start emission paths: 2020</t>
        </r>
      </text>
    </comment>
    <comment ref="B29" authorId="0" shapeId="0" xr:uid="{74158A3E-22D5-486E-8E2B-9ED0271B047B}">
      <text>
        <r>
          <rPr>
            <b/>
            <sz val="9"/>
            <color indexed="81"/>
            <rFont val="Segoe UI"/>
            <family val="2"/>
          </rPr>
          <t>AW:</t>
        </r>
        <r>
          <rPr>
            <sz val="9"/>
            <color indexed="81"/>
            <rFont val="Segoe UI"/>
            <family val="2"/>
          </rPr>
          <t xml:space="preserve">
Start emissio paths: 2020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<sst xmlns="http://schemas.openxmlformats.org/spreadsheetml/2006/main" count="757" uniqueCount="313">
  <si>
    <t>Calculation of national CO2 budgets</t>
  </si>
  <si>
    <t>- mobile version -</t>
  </si>
  <si>
    <t>- LUC budget</t>
  </si>
  <si>
    <t>- ISA budget</t>
  </si>
  <si>
    <t>budget to distribute</t>
  </si>
  <si>
    <t>Germany</t>
  </si>
  <si>
    <t>weighted key</t>
  </si>
  <si>
    <t>year emissions neutrality</t>
  </si>
  <si>
    <t>XL Toolbox Settings</t>
  </si>
  <si>
    <t>export_preset</t>
  </si>
  <si>
    <t>&lt;?xml version="1.0" encoding="utf-16"?&gt;_x000D_
&lt;Preset xmlns:xsi="http://www.w3.org/2001/XMLSchema-instance" xmlns:xsd="http://www.w3.org/2001/XMLSchema"&gt;_x000D_
  &lt;Name&gt;Tiff, 300 dpi, RGB, Transparente Leinwand&lt;/Name&gt;_x000D_
  &lt;Dpi&gt;300&lt;/Dpi&gt;_x000D_
  &lt;FileType&gt;Tiff&lt;/FileType&gt;_x000D_
  &lt;ColorSpace&gt;Rgb&lt;/ColorSpace&gt;_x000D_
  &lt;Transparency&gt;TransparentCanvas&lt;/Transparency&gt;_x000D_
  &lt;UseColorProfile&gt;false&lt;/UseColorProfile&gt;_x000D_
  &lt;ColorProfile&gt;sRGB Color Space Profile&lt;/ColorProfile&gt;_x000D_
&lt;/Preset&gt;</t>
  </si>
  <si>
    <t>export_path</t>
  </si>
  <si>
    <t>E:\Klima\Veröffentlichungen\Website\Hilfsdatein_Paris_konkret\EU27l\ESPM_EU27_woLUC_EP40.tif</t>
  </si>
  <si>
    <t>EDGAR</t>
  </si>
  <si>
    <t>Country</t>
  </si>
  <si>
    <t>Selected country</t>
  </si>
  <si>
    <t>column EDGAR</t>
  </si>
  <si>
    <t>change rate 2019</t>
  </si>
  <si>
    <t>average annual change rate 2018 - 2019</t>
  </si>
  <si>
    <t>change rate 2020</t>
  </si>
  <si>
    <t>population
2019</t>
  </si>
  <si>
    <t>per capita 2019</t>
  </si>
  <si>
    <t>share emissions 2019</t>
  </si>
  <si>
    <t>share population 2019</t>
  </si>
  <si>
    <t>Mill. t</t>
  </si>
  <si>
    <t>%</t>
  </si>
  <si>
    <t>Mill.</t>
  </si>
  <si>
    <t>t</t>
  </si>
  <si>
    <t>sub-total</t>
  </si>
  <si>
    <t>EU27</t>
  </si>
  <si>
    <t>sum</t>
  </si>
  <si>
    <t>difference</t>
  </si>
  <si>
    <t>drop-down-list</t>
  </si>
  <si>
    <t>China</t>
  </si>
  <si>
    <t>United States</t>
  </si>
  <si>
    <t>India</t>
  </si>
  <si>
    <t>Russia</t>
  </si>
  <si>
    <t>Japan</t>
  </si>
  <si>
    <t>Afghanistan</t>
  </si>
  <si>
    <t>Albania</t>
  </si>
  <si>
    <t>Algeria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</si>
  <si>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</si>
  <si>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</si>
  <si>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</si>
  <si>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</si>
  <si>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</si>
  <si>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</si>
  <si>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</si>
  <si>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</si>
  <si>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</si>
  <si>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</si>
  <si>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</si>
  <si>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</si>
  <si>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</si>
  <si>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</si>
  <si>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</si>
  <si>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</si>
  <si>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</si>
  <si>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</si>
  <si>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</si>
  <si>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</si>
  <si>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</si>
  <si>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</si>
  <si>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Brazil</t>
  </si>
  <si>
    <t>British Virgin Islands</t>
  </si>
  <si>
    <t>Brunei</t>
  </si>
  <si>
    <t>Bulgaria</t>
  </si>
  <si>
    <t>Burkina Faso</t>
  </si>
  <si>
    <t>Burundi</t>
  </si>
  <si>
    <t>Cabo Verde</t>
  </si>
  <si>
    <t>Cambodia</t>
  </si>
  <si>
    <t>Cameroon</t>
  </si>
  <si>
    <t>Canada</t>
  </si>
  <si>
    <t>Cayman Islands</t>
  </si>
  <si>
    <t>Central African Republic</t>
  </si>
  <si>
    <t>Chad</t>
  </si>
  <si>
    <t>Chile</t>
  </si>
  <si>
    <t>Colombia</t>
  </si>
  <si>
    <t>Comoros</t>
  </si>
  <si>
    <t>Congo</t>
  </si>
  <si>
    <t>Cook Islands</t>
  </si>
  <si>
    <t>Costa Rica</t>
  </si>
  <si>
    <t>Côte d’Ivoire</t>
  </si>
  <si>
    <t>Croatia</t>
  </si>
  <si>
    <t>Cuba</t>
  </si>
  <si>
    <t>Curaçao</t>
  </si>
  <si>
    <t>Cyprus</t>
  </si>
  <si>
    <t>Czechia</t>
  </si>
  <si>
    <t>Democratic Republic of the Congo</t>
  </si>
  <si>
    <t>Denmark</t>
  </si>
  <si>
    <t>Djibouti</t>
  </si>
  <si>
    <t>Dominica</t>
  </si>
  <si>
    <t>Dominican Republic</t>
  </si>
  <si>
    <t>Ecuador</t>
  </si>
  <si>
    <t>Egypt</t>
  </si>
  <si>
    <t>El Salvador</t>
  </si>
  <si>
    <t>Equatorial Guinea</t>
  </si>
  <si>
    <t>Eritrea</t>
  </si>
  <si>
    <t>Estonia</t>
  </si>
  <si>
    <t>Eswatini</t>
  </si>
  <si>
    <t>Ethiopia</t>
  </si>
  <si>
    <t>Falkland Islands</t>
  </si>
  <si>
    <t>Faroes</t>
  </si>
  <si>
    <t>Fiji</t>
  </si>
  <si>
    <t>Finland</t>
  </si>
  <si>
    <t>France and Monaco</t>
  </si>
  <si>
    <t>French Guiana</t>
  </si>
  <si>
    <t>French Polynesia</t>
  </si>
  <si>
    <t>Gabon</t>
  </si>
  <si>
    <t>Georgia</t>
  </si>
  <si>
    <t>Ghana</t>
  </si>
  <si>
    <t>Gibraltar</t>
  </si>
  <si>
    <t>Greece</t>
  </si>
  <si>
    <t>Greenland</t>
  </si>
  <si>
    <t>Grenada</t>
  </si>
  <si>
    <t>Guadeloupe</t>
  </si>
  <si>
    <t>Guatemala</t>
  </si>
  <si>
    <t>Guinea</t>
  </si>
  <si>
    <t>Guinea-Bissau</t>
  </si>
  <si>
    <t>Guyana</t>
  </si>
  <si>
    <t>Haiti</t>
  </si>
  <si>
    <t>Honduras</t>
  </si>
  <si>
    <t>Hong Kong</t>
  </si>
  <si>
    <t>Hungary</t>
  </si>
  <si>
    <t>Iceland</t>
  </si>
  <si>
    <t>Indonesia</t>
  </si>
  <si>
    <t>Iran</t>
  </si>
  <si>
    <t>Iraq</t>
  </si>
  <si>
    <t>Ireland</t>
  </si>
  <si>
    <t>Israel and Palestine, State of</t>
  </si>
  <si>
    <t>Italy, San Marino and the Holy See</t>
  </si>
  <si>
    <t>Jamaica</t>
  </si>
  <si>
    <t>Jordan</t>
  </si>
  <si>
    <t>Kazakhstan</t>
  </si>
  <si>
    <t>Kenya</t>
  </si>
  <si>
    <t>Kiribati</t>
  </si>
  <si>
    <t>Kuwait</t>
  </si>
  <si>
    <t>Kyrgyzstan</t>
  </si>
  <si>
    <t>Laos</t>
  </si>
  <si>
    <t>Latvia</t>
  </si>
  <si>
    <t>Lebanon</t>
  </si>
  <si>
    <t>Lesotho</t>
  </si>
  <si>
    <t>Liberia</t>
  </si>
  <si>
    <t>Libya</t>
  </si>
  <si>
    <t>Lithuania</t>
  </si>
  <si>
    <t>Luxembourg</t>
  </si>
  <si>
    <t>Macao</t>
  </si>
  <si>
    <t>Madagascar</t>
  </si>
  <si>
    <t>Malawi</t>
  </si>
  <si>
    <t>Malaysia</t>
  </si>
  <si>
    <t>Maldives</t>
  </si>
  <si>
    <t>Mali</t>
  </si>
  <si>
    <t>Malta</t>
  </si>
  <si>
    <t>Martinique</t>
  </si>
  <si>
    <t>Mauritania</t>
  </si>
  <si>
    <t>Mauritius</t>
  </si>
  <si>
    <t>Mexico</t>
  </si>
  <si>
    <t>Moldova</t>
  </si>
  <si>
    <t>Mongolia</t>
  </si>
  <si>
    <t>Morocco</t>
  </si>
  <si>
    <t>Mozambique</t>
  </si>
  <si>
    <t>Myanmar/Burma</t>
  </si>
  <si>
    <t>Namibia</t>
  </si>
  <si>
    <t>Nepal</t>
  </si>
  <si>
    <t>Netherlands</t>
  </si>
  <si>
    <t>New Caledonia</t>
  </si>
  <si>
    <t>New Zealand</t>
  </si>
  <si>
    <t>Nicaragua</t>
  </si>
  <si>
    <t>Niger</t>
  </si>
  <si>
    <t>Nigeria</t>
  </si>
  <si>
    <t>North Korea</t>
  </si>
  <si>
    <t>North Macedonia</t>
  </si>
  <si>
    <t>Norway</t>
  </si>
  <si>
    <t>Oman</t>
  </si>
  <si>
    <t>Pakistan</t>
  </si>
  <si>
    <t>Palau</t>
  </si>
  <si>
    <t>Panama</t>
  </si>
  <si>
    <t>Papua New Guinea</t>
  </si>
  <si>
    <t>Paraguay</t>
  </si>
  <si>
    <t>Peru</t>
  </si>
  <si>
    <t>Philippines</t>
  </si>
  <si>
    <t>Poland</t>
  </si>
  <si>
    <t>Portugal</t>
  </si>
  <si>
    <t>Puerto Rico</t>
  </si>
  <si>
    <t>Qatar</t>
  </si>
  <si>
    <t>Réunion</t>
  </si>
  <si>
    <t>Romania</t>
  </si>
  <si>
    <t>Rwanda</t>
  </si>
  <si>
    <t>Saint Helena, Ascension and Tristan da Cunha</t>
  </si>
  <si>
    <t>Saint Kitts and Nevis</t>
  </si>
  <si>
    <t>Saint Lucia</t>
  </si>
  <si>
    <t>Saint Pierre and Miquelon</t>
  </si>
  <si>
    <t>Saint Vincent and the Grenadines</t>
  </si>
  <si>
    <t>Samoa</t>
  </si>
  <si>
    <t>São Tomé and Príncipe</t>
  </si>
  <si>
    <t>Saudi Arabia</t>
  </si>
  <si>
    <t>Senegal</t>
  </si>
  <si>
    <t>Serbia and Montenegro</t>
  </si>
  <si>
    <t>Seychelles</t>
  </si>
  <si>
    <t>Sierra Leone</t>
  </si>
  <si>
    <t>Singapore</t>
  </si>
  <si>
    <t>Slovakia</t>
  </si>
  <si>
    <t>Slovenia</t>
  </si>
  <si>
    <t>Solomon Islands</t>
  </si>
  <si>
    <t>Somalia</t>
  </si>
  <si>
    <t>South Africa</t>
  </si>
  <si>
    <t>South Korea</t>
  </si>
  <si>
    <t>Spain and Andorra</t>
  </si>
  <si>
    <t>Sri Lanka</t>
  </si>
  <si>
    <t>Sudan and South Sudan</t>
  </si>
  <si>
    <t>Suriname</t>
  </si>
  <si>
    <t>Sweden</t>
  </si>
  <si>
    <t>Switzerland and Liechtenstein</t>
  </si>
  <si>
    <t>Syria</t>
  </si>
  <si>
    <t>Taiwan</t>
  </si>
  <si>
    <t>Tajikistan</t>
  </si>
  <si>
    <t>Tanzania</t>
  </si>
  <si>
    <t>Thailand</t>
  </si>
  <si>
    <t>The Gambia</t>
  </si>
  <si>
    <t>Timor-Leste</t>
  </si>
  <si>
    <t>Togo</t>
  </si>
  <si>
    <t>Tonga</t>
  </si>
  <si>
    <t>Trinidad and Tobago</t>
  </si>
  <si>
    <t>Tunisia</t>
  </si>
  <si>
    <t>Turkmenistan</t>
  </si>
  <si>
    <t>Turks and Caicos Islands</t>
  </si>
  <si>
    <t>Uganda</t>
  </si>
  <si>
    <t>Ukraine</t>
  </si>
  <si>
    <t>United Arab Emirates</t>
  </si>
  <si>
    <t>United Kingdom</t>
  </si>
  <si>
    <t>Uruguay</t>
  </si>
  <si>
    <t>Uzbekistan</t>
  </si>
  <si>
    <t>Vanuatu</t>
  </si>
  <si>
    <t>Venezuela</t>
  </si>
  <si>
    <t>Western Sahara</t>
  </si>
  <si>
    <t>Yemen</t>
  </si>
  <si>
    <t>Zambia</t>
  </si>
  <si>
    <t>Zimbabwe</t>
  </si>
  <si>
    <t>International Aviation</t>
  </si>
  <si>
    <t>International Shipping</t>
  </si>
  <si>
    <t>GLOBAL TOTAL</t>
  </si>
  <si>
    <t>Andreas Wolfsteiner</t>
  </si>
  <si>
    <t>save-the-climate@online.ms</t>
  </si>
  <si>
    <t>www.save-the-climate.info</t>
  </si>
  <si>
    <t>global budget from 2020</t>
  </si>
  <si>
    <t>Gt CO2</t>
  </si>
  <si>
    <t>emissions 2030</t>
  </si>
  <si>
    <t>actual emissions 2019</t>
  </si>
  <si>
    <t>change 2030 vs. 2019</t>
  </si>
  <si>
    <t>EU27 Correction</t>
  </si>
  <si>
    <t>Global</t>
  </si>
  <si>
    <t>Bi_cor</t>
  </si>
  <si>
    <t>annual reduction amount</t>
  </si>
  <si>
    <t>weighting population</t>
  </si>
  <si>
    <t>Drop-down menus</t>
  </si>
  <si>
    <t>Year Emission neutrality via formula:</t>
  </si>
  <si>
    <t>formula</t>
  </si>
  <si>
    <t>actual</t>
  </si>
  <si>
    <t>B_i_cor</t>
  </si>
  <si>
    <t>Roundings</t>
  </si>
  <si>
    <t xml:space="preserve">LUC budget </t>
  </si>
  <si>
    <t xml:space="preserve">ISA budget </t>
  </si>
  <si>
    <t>B</t>
  </si>
  <si>
    <t>wP</t>
  </si>
  <si>
    <t>Pi/P</t>
  </si>
  <si>
    <t>Ei/E</t>
  </si>
  <si>
    <t>Bi</t>
  </si>
  <si>
    <t>country</t>
  </si>
  <si>
    <t>BY</t>
  </si>
  <si>
    <t>SY - 2100</t>
  </si>
  <si>
    <t>Control</t>
  </si>
  <si>
    <t>E_BY</t>
  </si>
  <si>
    <t>E_min</t>
  </si>
  <si>
    <t>a</t>
  </si>
  <si>
    <t>b</t>
  </si>
  <si>
    <t>c</t>
  </si>
  <si>
    <t>x_1</t>
  </si>
  <si>
    <t>x_2</t>
  </si>
  <si>
    <t>U</t>
  </si>
  <si>
    <t>T</t>
  </si>
  <si>
    <t>[U]</t>
  </si>
  <si>
    <t>E(t)</t>
  </si>
  <si>
    <t>exact</t>
  </si>
  <si>
    <t>Year minimum positive emissions or zero.</t>
  </si>
  <si>
    <t>detailed version</t>
  </si>
  <si>
    <t>Deviation</t>
  </si>
  <si>
    <t>GLPM</t>
  </si>
  <si>
    <t>SLPM</t>
  </si>
  <si>
    <t>E_t; T</t>
  </si>
  <si>
    <t>T - 0.5</t>
  </si>
  <si>
    <t>T without rounding</t>
  </si>
  <si>
    <t>B_cor = B +0.5 * E_BY</t>
  </si>
  <si>
    <t>select a country or global</t>
  </si>
  <si>
    <t>Türkiye</t>
  </si>
  <si>
    <t>Günter Wittmann</t>
  </si>
  <si>
    <t>On request, we will gladly send a version without sheet protection.</t>
  </si>
  <si>
    <t>input fields</t>
  </si>
  <si>
    <t>instructions and background</t>
  </si>
  <si>
    <t>Integer</t>
  </si>
  <si>
    <t>budget</t>
  </si>
  <si>
    <t>LUC</t>
  </si>
  <si>
    <t>ISA</t>
  </si>
  <si>
    <t>Weighting P</t>
  </si>
  <si>
    <t>limiting global warming</t>
  </si>
  <si>
    <t>limiting</t>
  </si>
  <si>
    <t>info</t>
  </si>
  <si>
    <t>Viet Nam</t>
  </si>
  <si>
    <t>The weighted key reflects the two most important factors, ‘current reality’ and ‘justice’.</t>
  </si>
  <si>
    <t>blue points:
actual emissions
red points:
linear emissions path from 2020 that adheres to the budget</t>
  </si>
  <si>
    <t>main page</t>
  </si>
  <si>
    <t>+ CeCS</t>
  </si>
  <si>
    <t>linear emissions path start 2020 without net negative emissions</t>
  </si>
  <si>
    <t>global budget distributed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</si>
</sst>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00"/>
    <numFmt numFmtId="167" formatCode="###\ ###\ ###\ ##0.00"/>
    <numFmt numFmtId="168" formatCode="0.0000000000"/>
    <numFmt numFmtId="169" formatCode="#,##0.00000000000"/>
    <numFmt numFmtId="170" formatCode="#,##0.000"/>
    <numFmt numFmtId="171" formatCode="0.0000%"/>
    <numFmt numFmtId="172" formatCode="0.000%"/>
    <numFmt numFmtId="173" formatCode="#.#\°\C"/>
  </numFmts>
  <fonts count="45" x14ac:knownFonts="1">
    <font>
      <sz val="11"/>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Times New Roman"/>
      <family val="1"/>
    </font>
    <font>
      <i/>
      <sz val="10"/>
      <name val="Arial"/>
      <family val="2"/>
    </font>
    <font>
      <b/>
      <sz val="11"/>
      <name val="Times New Roman"/>
      <family val="1"/>
    </font>
    <font>
      <sz val="9"/>
      <name val="Arial"/>
      <family val="2"/>
    </font>
    <font>
      <sz val="8"/>
      <name val="Arial"/>
      <family val="2"/>
    </font>
    <font>
      <i/>
      <sz val="9"/>
      <name val="Arial"/>
      <family val="2"/>
    </font>
    <font>
      <i/>
      <sz val="8"/>
      <name val="Arial"/>
      <family val="2"/>
    </font>
    <font>
      <b/>
      <sz val="10"/>
      <color indexed="8"/>
      <name val="Arial"/>
      <family val="2"/>
    </font>
    <font>
      <b/>
      <sz val="13"/>
      <name val="Arial"/>
      <family val="2"/>
    </font>
    <font>
      <i/>
      <sz val="12"/>
      <name val="Arial"/>
      <family val="2"/>
    </font>
    <font>
      <sz val="10"/>
      <color indexed="8"/>
      <name val="Arial"/>
      <family val="2"/>
    </font>
    <font>
      <b/>
      <sz val="8"/>
      <name val="Arial"/>
      <family val="2"/>
    </font>
    <font>
      <b/>
      <sz val="9"/>
      <name val="Arial"/>
      <family val="2"/>
    </font>
    <font>
      <b/>
      <i/>
      <u/>
      <sz val="9"/>
      <name val="Arial"/>
      <family val="2"/>
    </font>
    <font>
      <b/>
      <sz val="14"/>
      <color indexed="8"/>
      <name val="Arial"/>
      <family val="2"/>
    </font>
    <font>
      <sz val="11"/>
      <color theme="1"/>
      <name val="Calibri"/>
      <family val="2"/>
      <scheme val="minor"/>
    </font>
    <font>
      <u/>
      <sz val="10"/>
      <color theme="10"/>
      <name val="Arial"/>
      <family val="2"/>
    </font>
    <font>
      <u/>
      <sz val="11"/>
      <color theme="10"/>
      <name val="Times New Roman"/>
      <family val="1"/>
    </font>
    <font>
      <sz val="8"/>
      <color theme="1"/>
      <name val="Calibri"/>
      <family val="2"/>
      <scheme val="minor"/>
    </font>
    <font>
      <u/>
      <sz val="8"/>
      <color theme="10"/>
      <name val="Times New Roman"/>
      <family val="1"/>
    </font>
    <font>
      <sz val="10"/>
      <color theme="0" tint="-0.499984740745262"/>
      <name val="Arial"/>
      <family val="2"/>
    </font>
    <font>
      <sz val="12"/>
      <color rgb="FF000000"/>
      <name val="Calibri"/>
      <family val="2"/>
    </font>
    <font>
      <sz val="11"/>
      <name val="Calibri"/>
      <family val="2"/>
    </font>
    <font>
      <sz val="9"/>
      <color indexed="81"/>
      <name val="Segoe UI"/>
      <family val="2"/>
    </font>
    <font>
      <sz val="9"/>
      <name val="Times New Roman"/>
      <family val="1"/>
    </font>
    <font>
      <sz val="11"/>
      <color rgb="FF000000"/>
      <name val="Calibri"/>
      <family val="2"/>
    </font>
    <font>
      <sz val="11"/>
      <name val="Times New Roman"/>
      <family val="1"/>
    </font>
    <font>
      <sz val="8"/>
      <name val="Times New Roman"/>
      <family val="1"/>
    </font>
    <font>
      <i/>
      <sz val="11"/>
      <color theme="1"/>
      <name val="Calibri"/>
      <family val="2"/>
      <scheme val="minor"/>
    </font>
    <font>
      <sz val="10"/>
      <name val="Arial"/>
      <family val="2"/>
      <charset val="1"/>
    </font>
    <font>
      <sz val="12"/>
      <name val="Times New Roman"/>
      <family val="1"/>
    </font>
    <font>
      <sz val="8"/>
      <color indexed="81"/>
      <name val="Segoe UI"/>
      <family val="2"/>
    </font>
    <font>
      <b/>
      <sz val="8"/>
      <color indexed="81"/>
      <name val="Segoe UI"/>
      <family val="2"/>
    </font>
    <font>
      <b/>
      <sz val="9"/>
      <color indexed="81"/>
      <name val="Segoe UI"/>
      <family val="2"/>
    </font>
    <font>
      <sz val="7"/>
      <name val="Times New Roman"/>
      <family val="1"/>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B0F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s>
  <borders count="19">
    <border>
      <left/>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indexed="64"/>
      </left>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s>
  <cellStyleXfs count="31">
    <xf numFmtId="0" fontId="0" fillId="0" borderId="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10" fillId="0" borderId="0"/>
    <xf numFmtId="0" fontId="20" fillId="0" borderId="0"/>
    <xf numFmtId="9" fontId="8" fillId="0" borderId="0" applyFill="0" applyBorder="0" applyAlignment="0" applyProtection="0"/>
    <xf numFmtId="9" fontId="25" fillId="0" borderId="0" applyFont="0" applyFill="0" applyBorder="0" applyAlignment="0" applyProtection="0"/>
    <xf numFmtId="0" fontId="25" fillId="0" borderId="0"/>
    <xf numFmtId="0" fontId="25" fillId="0" borderId="0"/>
    <xf numFmtId="0" fontId="28" fillId="0" borderId="0"/>
    <xf numFmtId="0" fontId="8" fillId="0" borderId="0"/>
    <xf numFmtId="0" fontId="8" fillId="0" borderId="0"/>
    <xf numFmtId="0" fontId="7" fillId="0" borderId="0"/>
    <xf numFmtId="0" fontId="6" fillId="0" borderId="0"/>
    <xf numFmtId="0" fontId="5" fillId="0" borderId="0"/>
    <xf numFmtId="0" fontId="4" fillId="0" borderId="0"/>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1" fillId="0" borderId="0"/>
    <xf numFmtId="9" fontId="31" fillId="0" borderId="0" applyFont="0" applyFill="0" applyBorder="0" applyAlignment="0" applyProtection="0"/>
    <xf numFmtId="0" fontId="32" fillId="0" borderId="0"/>
    <xf numFmtId="0" fontId="27" fillId="0" borderId="0" applyNumberFormat="0" applyFill="0" applyBorder="0" applyAlignment="0" applyProtection="0"/>
    <xf numFmtId="0" fontId="2" fillId="0" borderId="0"/>
    <xf numFmtId="0" fontId="35" fillId="0" borderId="0"/>
    <xf numFmtId="0" fontId="2" fillId="0" borderId="0"/>
    <xf numFmtId="0" fontId="1" fillId="0" borderId="0"/>
    <xf numFmtId="0" fontId="1" fillId="0" borderId="0"/>
    <xf numFmtId="0" fontId="39" fillId="0" borderId="0"/>
  </cellStyleXfs>
  <cellXfs count="188">
    <xf numFmtId="0" fontId="0" fillId="0" borderId="0" xfId="0"/>
    <xf numFmtId="0" fontId="27" fillId="0" borderId="0" xfId="2" applyAlignment="1" applyProtection="1"/>
    <xf numFmtId="0" fontId="12" fillId="0" borderId="0" xfId="0" applyFont="1"/>
    <xf numFmtId="0" fontId="8" fillId="0" borderId="0" xfId="10" applyProtection="1">
      <protection locked="0"/>
    </xf>
    <xf numFmtId="2" fontId="8" fillId="0" borderId="0" xfId="10" applyNumberFormat="1" applyProtection="1">
      <protection locked="0"/>
    </xf>
    <xf numFmtId="4" fontId="8" fillId="0" borderId="0" xfId="10" applyNumberFormat="1" applyProtection="1">
      <protection locked="0"/>
    </xf>
    <xf numFmtId="0" fontId="8" fillId="0" borderId="0" xfId="10"/>
    <xf numFmtId="0" fontId="14" fillId="0" borderId="0" xfId="10" applyFont="1" applyAlignment="1">
      <alignment wrapText="1"/>
    </xf>
    <xf numFmtId="0" fontId="8" fillId="0" borderId="0" xfId="10" applyAlignment="1">
      <alignment horizontal="right"/>
    </xf>
    <xf numFmtId="3" fontId="8" fillId="0" borderId="0" xfId="10" applyNumberFormat="1" applyProtection="1">
      <protection locked="0"/>
    </xf>
    <xf numFmtId="3" fontId="8" fillId="0" borderId="0" xfId="10" applyNumberFormat="1"/>
    <xf numFmtId="49" fontId="19" fillId="5" borderId="1" xfId="10" applyNumberFormat="1" applyFont="1" applyFill="1" applyBorder="1" applyAlignment="1" applyProtection="1">
      <alignment horizontal="right"/>
      <protection hidden="1"/>
    </xf>
    <xf numFmtId="165" fontId="8" fillId="0" borderId="0" xfId="5" applyNumberFormat="1" applyProtection="1">
      <protection locked="0"/>
    </xf>
    <xf numFmtId="1" fontId="8" fillId="0" borderId="0" xfId="10" applyNumberFormat="1" applyProtection="1">
      <protection locked="0"/>
    </xf>
    <xf numFmtId="0" fontId="8" fillId="0" borderId="0" xfId="10" applyAlignment="1">
      <alignment horizontal="center"/>
    </xf>
    <xf numFmtId="165" fontId="8" fillId="0" borderId="0" xfId="5" applyNumberFormat="1" applyAlignment="1" applyProtection="1">
      <alignment horizontal="right"/>
      <protection locked="0"/>
    </xf>
    <xf numFmtId="49" fontId="14" fillId="0" borderId="0" xfId="10" applyNumberFormat="1" applyFont="1" applyAlignment="1">
      <alignment wrapText="1"/>
    </xf>
    <xf numFmtId="0" fontId="0" fillId="0" borderId="0" xfId="0" applyAlignment="1">
      <alignment wrapText="1"/>
    </xf>
    <xf numFmtId="9" fontId="8" fillId="0" borderId="0" xfId="5" applyProtection="1">
      <protection locked="0"/>
    </xf>
    <xf numFmtId="167" fontId="16" fillId="5" borderId="9" xfId="10" applyNumberFormat="1" applyFont="1" applyFill="1" applyBorder="1" applyAlignment="1" applyProtection="1">
      <alignment horizontal="right" vertical="center" wrapText="1"/>
      <protection hidden="1"/>
    </xf>
    <xf numFmtId="167" fontId="8" fillId="0" borderId="9" xfId="10" applyNumberFormat="1" applyBorder="1" applyProtection="1">
      <protection hidden="1"/>
    </xf>
    <xf numFmtId="165" fontId="8" fillId="0" borderId="9" xfId="5" applyNumberFormat="1" applyBorder="1" applyProtection="1">
      <protection hidden="1"/>
    </xf>
    <xf numFmtId="0" fontId="18" fillId="2" borderId="7" xfId="10" applyFont="1" applyFill="1" applyBorder="1" applyProtection="1">
      <protection hidden="1"/>
    </xf>
    <xf numFmtId="0" fontId="29" fillId="0" borderId="0" xfId="2" applyFont="1" applyAlignment="1" applyProtection="1"/>
    <xf numFmtId="0" fontId="11" fillId="0" borderId="0" xfId="10" applyFont="1" applyProtection="1">
      <protection locked="0"/>
    </xf>
    <xf numFmtId="0" fontId="30" fillId="0" borderId="0" xfId="10" applyFont="1" applyProtection="1">
      <protection locked="0"/>
    </xf>
    <xf numFmtId="166" fontId="30" fillId="0" borderId="0" xfId="10" applyNumberFormat="1" applyFont="1" applyProtection="1">
      <protection locked="0"/>
    </xf>
    <xf numFmtId="10" fontId="8" fillId="0" borderId="0" xfId="5" applyNumberFormat="1" applyAlignment="1" applyProtection="1">
      <alignment horizontal="right"/>
      <protection locked="0"/>
    </xf>
    <xf numFmtId="2" fontId="8" fillId="0" borderId="0" xfId="5" applyNumberFormat="1" applyFill="1" applyBorder="1"/>
    <xf numFmtId="0" fontId="24" fillId="0" borderId="12" xfId="4" applyFont="1" applyBorder="1" applyAlignment="1" applyProtection="1">
      <alignment horizontal="left" vertical="center"/>
      <protection hidden="1"/>
    </xf>
    <xf numFmtId="167" fontId="21" fillId="4" borderId="13" xfId="10" applyNumberFormat="1" applyFont="1" applyFill="1" applyBorder="1" applyAlignment="1" applyProtection="1">
      <alignment horizontal="right" vertical="center" wrapText="1"/>
      <protection hidden="1"/>
    </xf>
    <xf numFmtId="0" fontId="9" fillId="0" borderId="8" xfId="10" applyFont="1" applyBorder="1" applyAlignment="1" applyProtection="1">
      <alignment vertical="center" shrinkToFit="1"/>
      <protection locked="0"/>
    </xf>
    <xf numFmtId="0" fontId="18" fillId="0" borderId="0" xfId="10" applyFont="1" applyProtection="1">
      <protection locked="0"/>
    </xf>
    <xf numFmtId="0" fontId="8" fillId="0" borderId="0" xfId="10" applyAlignment="1" applyProtection="1">
      <alignment horizontal="center"/>
      <protection locked="0"/>
    </xf>
    <xf numFmtId="168" fontId="8" fillId="0" borderId="0" xfId="10" applyNumberFormat="1" applyAlignment="1" applyProtection="1">
      <alignment horizontal="center"/>
      <protection locked="0"/>
    </xf>
    <xf numFmtId="0" fontId="13" fillId="0" borderId="0" xfId="10" applyFont="1" applyAlignment="1" applyProtection="1">
      <alignment vertical="top"/>
      <protection locked="0"/>
    </xf>
    <xf numFmtId="10" fontId="8" fillId="0" borderId="0" xfId="10" applyNumberFormat="1" applyProtection="1">
      <protection locked="0"/>
    </xf>
    <xf numFmtId="1" fontId="8" fillId="0" borderId="0" xfId="10" applyNumberFormat="1" applyAlignment="1" applyProtection="1">
      <alignment horizontal="center"/>
      <protection locked="0"/>
    </xf>
    <xf numFmtId="0" fontId="17" fillId="0" borderId="0" xfId="4" applyFont="1" applyAlignment="1" applyProtection="1">
      <alignment horizontal="left" vertical="center"/>
      <protection locked="0"/>
    </xf>
    <xf numFmtId="167" fontId="21" fillId="0" borderId="0" xfId="10" applyNumberFormat="1" applyFont="1" applyAlignment="1" applyProtection="1">
      <alignment horizontal="right" vertical="center" wrapText="1"/>
      <protection locked="0"/>
    </xf>
    <xf numFmtId="0" fontId="22" fillId="0" borderId="0" xfId="10" applyFont="1" applyAlignment="1" applyProtection="1">
      <alignment horizontal="center" vertical="center"/>
      <protection locked="0"/>
    </xf>
    <xf numFmtId="167" fontId="16" fillId="0" borderId="0" xfId="10" applyNumberFormat="1" applyFont="1" applyAlignment="1" applyProtection="1">
      <alignment horizontal="right" vertical="center" wrapText="1"/>
      <protection locked="0"/>
    </xf>
    <xf numFmtId="2" fontId="3" fillId="0" borderId="0" xfId="17" applyNumberFormat="1"/>
    <xf numFmtId="10" fontId="8" fillId="0" borderId="0" xfId="5" applyNumberFormat="1" applyProtection="1">
      <protection locked="0"/>
    </xf>
    <xf numFmtId="165" fontId="8" fillId="0" borderId="6" xfId="5" applyNumberFormat="1" applyBorder="1" applyAlignment="1" applyProtection="1">
      <alignment horizontal="right"/>
      <protection locked="0"/>
    </xf>
    <xf numFmtId="2" fontId="8" fillId="0" borderId="6" xfId="10" applyNumberFormat="1" applyBorder="1" applyProtection="1">
      <protection locked="0"/>
    </xf>
    <xf numFmtId="10" fontId="8" fillId="0" borderId="6" xfId="5" applyNumberFormat="1" applyBorder="1" applyProtection="1">
      <protection locked="0"/>
    </xf>
    <xf numFmtId="3" fontId="8" fillId="0" borderId="6" xfId="10" applyNumberFormat="1" applyBorder="1"/>
    <xf numFmtId="2" fontId="8" fillId="0" borderId="0" xfId="10" applyNumberFormat="1"/>
    <xf numFmtId="2" fontId="8" fillId="0" borderId="6" xfId="10" applyNumberFormat="1" applyBorder="1"/>
    <xf numFmtId="10" fontId="8" fillId="0" borderId="6" xfId="5" applyNumberFormat="1" applyBorder="1" applyAlignment="1" applyProtection="1">
      <alignment horizontal="right"/>
      <protection locked="0"/>
    </xf>
    <xf numFmtId="0" fontId="14" fillId="0" borderId="0" xfId="10" applyFont="1"/>
    <xf numFmtId="10" fontId="8" fillId="0" borderId="0" xfId="5" applyNumberFormat="1"/>
    <xf numFmtId="0" fontId="14" fillId="6" borderId="2" xfId="10" applyFont="1" applyFill="1" applyBorder="1" applyProtection="1">
      <protection locked="0"/>
    </xf>
    <xf numFmtId="0" fontId="12" fillId="0" borderId="8" xfId="11" applyFont="1" applyBorder="1" applyAlignment="1">
      <alignment horizontal="left" vertical="center"/>
    </xf>
    <xf numFmtId="0" fontId="0" fillId="0" borderId="8" xfId="0" applyBorder="1" applyAlignment="1">
      <alignment horizontal="left"/>
    </xf>
    <xf numFmtId="9" fontId="12" fillId="3" borderId="3" xfId="5" applyFont="1" applyFill="1" applyBorder="1" applyAlignment="1" applyProtection="1">
      <alignment horizontal="center" vertical="center" wrapText="1"/>
      <protection locked="0"/>
    </xf>
    <xf numFmtId="4" fontId="0" fillId="0" borderId="3" xfId="0" applyNumberFormat="1" applyBorder="1" applyAlignment="1">
      <alignment horizontal="center"/>
    </xf>
    <xf numFmtId="169" fontId="0" fillId="0" borderId="0" xfId="0" applyNumberFormat="1"/>
    <xf numFmtId="0" fontId="0" fillId="0" borderId="0" xfId="0" applyAlignment="1">
      <alignment vertical="center"/>
    </xf>
    <xf numFmtId="0" fontId="0" fillId="0" borderId="0" xfId="0" applyAlignment="1">
      <alignment horizontal="left"/>
    </xf>
    <xf numFmtId="4" fontId="0" fillId="0" borderId="0" xfId="0" applyNumberFormat="1" applyAlignment="1">
      <alignment horizontal="center"/>
    </xf>
    <xf numFmtId="9" fontId="0" fillId="0" borderId="0" xfId="0" applyNumberFormat="1"/>
    <xf numFmtId="0" fontId="27" fillId="0" borderId="3" xfId="2" applyBorder="1" applyAlignment="1" applyProtection="1">
      <alignment horizontal="center" vertical="center"/>
    </xf>
    <xf numFmtId="0" fontId="34" fillId="0" borderId="3" xfId="0" applyFont="1" applyBorder="1" applyAlignment="1">
      <alignment horizontal="center" vertical="center"/>
    </xf>
    <xf numFmtId="0" fontId="0" fillId="3" borderId="0" xfId="0" applyFill="1"/>
    <xf numFmtId="1" fontId="8" fillId="0" borderId="0" xfId="10" applyNumberFormat="1"/>
    <xf numFmtId="2" fontId="0" fillId="0" borderId="0" xfId="0" applyNumberFormat="1"/>
    <xf numFmtId="0" fontId="0" fillId="0" borderId="0" xfId="0" applyAlignment="1">
      <alignment horizontal="center"/>
    </xf>
    <xf numFmtId="2" fontId="8" fillId="9" borderId="0" xfId="10" applyNumberFormat="1" applyFill="1" applyProtection="1">
      <protection locked="0"/>
    </xf>
    <xf numFmtId="166" fontId="8" fillId="8" borderId="0" xfId="10" applyNumberFormat="1" applyFill="1" applyProtection="1">
      <protection locked="0"/>
    </xf>
    <xf numFmtId="166" fontId="8" fillId="9" borderId="0" xfId="10" applyNumberFormat="1" applyFill="1" applyProtection="1">
      <protection locked="0"/>
    </xf>
    <xf numFmtId="1" fontId="0" fillId="0" borderId="0" xfId="0" applyNumberFormat="1" applyAlignment="1">
      <alignment horizontal="center"/>
    </xf>
    <xf numFmtId="0" fontId="0" fillId="0" borderId="0" xfId="0" applyAlignment="1">
      <alignment horizontal="right"/>
    </xf>
    <xf numFmtId="0" fontId="0" fillId="0" borderId="0" xfId="0" quotePrefix="1" applyAlignment="1">
      <alignment horizontal="right"/>
    </xf>
    <xf numFmtId="2" fontId="12" fillId="0" borderId="0" xfId="0" applyNumberFormat="1" applyFont="1" applyAlignment="1">
      <alignment horizontal="center"/>
    </xf>
    <xf numFmtId="0" fontId="12" fillId="0" borderId="0" xfId="0" applyFont="1" applyAlignment="1">
      <alignment horizontal="right"/>
    </xf>
    <xf numFmtId="0" fontId="37" fillId="0" borderId="12" xfId="0" applyFont="1" applyBorder="1" applyAlignment="1">
      <alignment horizontal="right" vertical="center"/>
    </xf>
    <xf numFmtId="0" fontId="37" fillId="3" borderId="11" xfId="0" applyFont="1" applyFill="1" applyBorder="1" applyAlignment="1" applyProtection="1">
      <alignment horizontal="center" vertical="center"/>
      <protection locked="0"/>
    </xf>
    <xf numFmtId="165" fontId="37" fillId="3" borderId="5" xfId="5" applyNumberFormat="1" applyFont="1" applyFill="1" applyBorder="1" applyAlignment="1" applyProtection="1">
      <alignment horizontal="center" vertical="center"/>
      <protection locked="0"/>
    </xf>
    <xf numFmtId="0" fontId="37" fillId="0" borderId="7" xfId="0" applyFont="1" applyBorder="1" applyAlignment="1">
      <alignment horizontal="right" vertical="center"/>
    </xf>
    <xf numFmtId="0" fontId="1" fillId="0" borderId="0" xfId="28"/>
    <xf numFmtId="9" fontId="8" fillId="0" borderId="0" xfId="10" applyNumberFormat="1" applyProtection="1">
      <protection locked="0"/>
    </xf>
    <xf numFmtId="2" fontId="11" fillId="0" borderId="0" xfId="10" applyNumberFormat="1" applyFont="1" applyProtection="1">
      <protection locked="0"/>
    </xf>
    <xf numFmtId="0" fontId="1" fillId="10" borderId="0" xfId="29" applyFill="1"/>
    <xf numFmtId="4" fontId="1" fillId="9" borderId="0" xfId="28" applyNumberFormat="1" applyFill="1"/>
    <xf numFmtId="171" fontId="8" fillId="0" borderId="0" xfId="5" applyNumberFormat="1" applyFill="1"/>
    <xf numFmtId="166" fontId="1" fillId="11" borderId="18" xfId="29" applyNumberFormat="1" applyFill="1" applyBorder="1"/>
    <xf numFmtId="0" fontId="1" fillId="12" borderId="0" xfId="29" applyFill="1"/>
    <xf numFmtId="0" fontId="1" fillId="12" borderId="18" xfId="29" applyFill="1" applyBorder="1"/>
    <xf numFmtId="4" fontId="1" fillId="12" borderId="18" xfId="29" applyNumberFormat="1" applyFill="1" applyBorder="1"/>
    <xf numFmtId="4" fontId="1" fillId="12" borderId="0" xfId="29" applyNumberFormat="1" applyFill="1"/>
    <xf numFmtId="0" fontId="1" fillId="0" borderId="0" xfId="29"/>
    <xf numFmtId="2" fontId="38" fillId="0" borderId="0" xfId="29" applyNumberFormat="1" applyFont="1"/>
    <xf numFmtId="2" fontId="1" fillId="9" borderId="0" xfId="28" applyNumberFormat="1" applyFill="1"/>
    <xf numFmtId="166" fontId="1" fillId="12" borderId="0" xfId="29" applyNumberFormat="1" applyFill="1"/>
    <xf numFmtId="2" fontId="1" fillId="0" borderId="0" xfId="29" applyNumberFormat="1"/>
    <xf numFmtId="2" fontId="0" fillId="0" borderId="0" xfId="0" applyNumberFormat="1" applyAlignment="1">
      <alignment horizontal="center"/>
    </xf>
    <xf numFmtId="172" fontId="8" fillId="0" borderId="0" xfId="5" applyNumberFormat="1"/>
    <xf numFmtId="2" fontId="0" fillId="3" borderId="0" xfId="0" applyNumberFormat="1" applyFill="1"/>
    <xf numFmtId="2" fontId="0" fillId="0" borderId="0" xfId="0" applyNumberFormat="1" applyAlignment="1">
      <alignment vertical="center"/>
    </xf>
    <xf numFmtId="10" fontId="8" fillId="0" borderId="0" xfId="5" applyNumberFormat="1" applyBorder="1"/>
    <xf numFmtId="0" fontId="39" fillId="0" borderId="0" xfId="30"/>
    <xf numFmtId="0" fontId="9" fillId="0" borderId="6" xfId="30" applyFont="1" applyBorder="1" applyAlignment="1">
      <alignment vertical="center"/>
    </xf>
    <xf numFmtId="49" fontId="39" fillId="0" borderId="0" xfId="30" applyNumberFormat="1"/>
    <xf numFmtId="170" fontId="39" fillId="0" borderId="0" xfId="30" applyNumberFormat="1"/>
    <xf numFmtId="0" fontId="37" fillId="0" borderId="0" xfId="0" applyFont="1" applyAlignment="1">
      <alignment vertical="center"/>
    </xf>
    <xf numFmtId="0" fontId="37" fillId="0" borderId="0" xfId="0" applyFont="1" applyAlignment="1">
      <alignment vertical="center" wrapText="1"/>
    </xf>
    <xf numFmtId="0" fontId="37" fillId="0" borderId="0" xfId="0" applyFont="1"/>
    <xf numFmtId="9" fontId="37" fillId="0" borderId="0" xfId="0" applyNumberFormat="1" applyFont="1"/>
    <xf numFmtId="4" fontId="12" fillId="7" borderId="17" xfId="0" applyNumberFormat="1" applyFont="1" applyFill="1" applyBorder="1" applyAlignment="1">
      <alignment horizontal="center" vertical="center"/>
    </xf>
    <xf numFmtId="0" fontId="12" fillId="7" borderId="15" xfId="0" applyFont="1" applyFill="1" applyBorder="1" applyAlignment="1">
      <alignment horizontal="center" vertical="center"/>
    </xf>
    <xf numFmtId="0" fontId="10" fillId="3" borderId="3" xfId="11" applyFont="1" applyFill="1" applyBorder="1" applyAlignment="1">
      <alignment horizontal="center" vertical="center"/>
    </xf>
    <xf numFmtId="3" fontId="0" fillId="0" borderId="2" xfId="0" quotePrefix="1" applyNumberFormat="1" applyBorder="1" applyAlignment="1">
      <alignment vertical="center"/>
    </xf>
    <xf numFmtId="1" fontId="0" fillId="0" borderId="14" xfId="0" applyNumberFormat="1" applyBorder="1" applyAlignment="1">
      <alignment horizontal="center" vertical="center"/>
    </xf>
    <xf numFmtId="3" fontId="0" fillId="0" borderId="8" xfId="0" quotePrefix="1" applyNumberFormat="1" applyBorder="1" applyAlignment="1">
      <alignment vertical="center"/>
    </xf>
    <xf numFmtId="1" fontId="0" fillId="0" borderId="3" xfId="0" applyNumberFormat="1" applyBorder="1" applyAlignment="1">
      <alignment horizontal="center" vertical="center"/>
    </xf>
    <xf numFmtId="0" fontId="0" fillId="0" borderId="0" xfId="0" applyAlignment="1">
      <alignment vertical="center" wrapText="1"/>
    </xf>
    <xf numFmtId="0" fontId="0" fillId="0" borderId="12" xfId="0" applyBorder="1" applyAlignment="1">
      <alignment vertical="center"/>
    </xf>
    <xf numFmtId="10" fontId="0" fillId="0" borderId="11" xfId="0" applyNumberFormat="1" applyBorder="1" applyAlignment="1">
      <alignment horizontal="center" vertical="center"/>
    </xf>
    <xf numFmtId="0" fontId="0" fillId="0" borderId="2" xfId="0" applyBorder="1" applyAlignment="1">
      <alignment vertical="center"/>
    </xf>
    <xf numFmtId="10" fontId="0" fillId="0" borderId="5" xfId="0" applyNumberFormat="1" applyBorder="1" applyAlignment="1">
      <alignment horizontal="center" vertical="center"/>
    </xf>
    <xf numFmtId="0" fontId="0" fillId="0" borderId="8" xfId="0" applyBorder="1" applyAlignment="1">
      <alignment vertical="center"/>
    </xf>
    <xf numFmtId="10" fontId="0" fillId="0" borderId="3" xfId="0" applyNumberFormat="1" applyBorder="1" applyAlignment="1">
      <alignment horizontal="center" vertical="center"/>
    </xf>
    <xf numFmtId="0" fontId="0" fillId="0" borderId="4" xfId="0" applyBorder="1" applyAlignment="1">
      <alignment vertical="center"/>
    </xf>
    <xf numFmtId="0" fontId="0" fillId="0" borderId="7" xfId="0" applyBorder="1" applyAlignment="1">
      <alignment vertical="center"/>
    </xf>
    <xf numFmtId="1" fontId="0" fillId="0" borderId="5" xfId="11" applyNumberFormat="1" applyFont="1" applyBorder="1" applyAlignment="1">
      <alignment horizontal="center" vertical="center"/>
    </xf>
    <xf numFmtId="4" fontId="0" fillId="0" borderId="3" xfId="0" applyNumberFormat="1" applyBorder="1" applyAlignment="1">
      <alignment horizontal="center" vertical="center"/>
    </xf>
    <xf numFmtId="9" fontId="36" fillId="0" borderId="3" xfId="5" applyFont="1" applyBorder="1" applyAlignment="1">
      <alignment horizontal="center" vertical="center"/>
    </xf>
    <xf numFmtId="0" fontId="0" fillId="0" borderId="3" xfId="0" applyBorder="1"/>
    <xf numFmtId="49" fontId="30" fillId="0" borderId="0" xfId="10" applyNumberFormat="1" applyFont="1" applyProtection="1">
      <protection locked="0"/>
    </xf>
    <xf numFmtId="0" fontId="40" fillId="0" borderId="0" xfId="0" applyFont="1"/>
    <xf numFmtId="0" fontId="12" fillId="0" borderId="15" xfId="0" applyFont="1" applyBorder="1" applyAlignment="1">
      <alignment horizontal="center" vertical="center"/>
    </xf>
    <xf numFmtId="173" fontId="0" fillId="0" borderId="0" xfId="0" applyNumberFormat="1"/>
    <xf numFmtId="1" fontId="0" fillId="0" borderId="5" xfId="0" applyNumberFormat="1" applyBorder="1" applyAlignment="1">
      <alignment horizontal="center" vertical="center"/>
    </xf>
    <xf numFmtId="173" fontId="12" fillId="3" borderId="17" xfId="0" applyNumberFormat="1" applyFont="1" applyFill="1" applyBorder="1" applyAlignment="1" applyProtection="1">
      <alignment horizontal="center" vertical="center"/>
      <protection locked="0"/>
    </xf>
    <xf numFmtId="0" fontId="0" fillId="0" borderId="5" xfId="0" applyBorder="1" applyAlignment="1">
      <alignment horizontal="center"/>
    </xf>
    <xf numFmtId="1" fontId="21" fillId="0" borderId="0" xfId="10" applyNumberFormat="1" applyFont="1" applyAlignment="1" applyProtection="1">
      <alignment horizontal="center" vertical="center" wrapText="1"/>
      <protection locked="0"/>
    </xf>
    <xf numFmtId="1" fontId="21" fillId="4" borderId="13" xfId="10" applyNumberFormat="1" applyFont="1" applyFill="1" applyBorder="1" applyAlignment="1" applyProtection="1">
      <alignment horizontal="center" vertical="center" wrapText="1"/>
      <protection hidden="1"/>
    </xf>
    <xf numFmtId="0" fontId="16" fillId="13" borderId="0" xfId="10" applyFont="1" applyFill="1"/>
    <xf numFmtId="3" fontId="11" fillId="13" borderId="0" xfId="10" applyNumberFormat="1" applyFont="1" applyFill="1" applyProtection="1">
      <protection locked="0"/>
    </xf>
    <xf numFmtId="165" fontId="11" fillId="13" borderId="0" xfId="5" applyNumberFormat="1" applyFont="1" applyFill="1" applyProtection="1">
      <protection locked="0"/>
    </xf>
    <xf numFmtId="165" fontId="8" fillId="13" borderId="0" xfId="5" applyNumberFormat="1" applyFill="1" applyAlignment="1" applyProtection="1">
      <alignment horizontal="right"/>
      <protection locked="0"/>
    </xf>
    <xf numFmtId="2" fontId="8" fillId="13" borderId="0" xfId="10" applyNumberFormat="1" applyFill="1" applyProtection="1">
      <protection locked="0"/>
    </xf>
    <xf numFmtId="10" fontId="8" fillId="13" borderId="0" xfId="5" applyNumberFormat="1" applyFill="1" applyProtection="1">
      <protection locked="0"/>
    </xf>
    <xf numFmtId="0" fontId="11" fillId="13" borderId="0" xfId="10" applyFont="1" applyFill="1" applyProtection="1">
      <protection locked="0"/>
    </xf>
    <xf numFmtId="0" fontId="8" fillId="13" borderId="6" xfId="10" applyFill="1" applyBorder="1"/>
    <xf numFmtId="3" fontId="8" fillId="13" borderId="6" xfId="10" applyNumberFormat="1" applyFill="1" applyBorder="1"/>
    <xf numFmtId="165" fontId="8" fillId="13" borderId="6" xfId="5" applyNumberFormat="1" applyFill="1" applyBorder="1" applyProtection="1">
      <protection locked="0"/>
    </xf>
    <xf numFmtId="165" fontId="8" fillId="13" borderId="6" xfId="5" applyNumberFormat="1" applyFill="1" applyBorder="1" applyAlignment="1" applyProtection="1">
      <alignment horizontal="right"/>
      <protection locked="0"/>
    </xf>
    <xf numFmtId="2" fontId="8" fillId="13" borderId="6" xfId="10" applyNumberFormat="1" applyFill="1" applyBorder="1" applyProtection="1">
      <protection locked="0"/>
    </xf>
    <xf numFmtId="10" fontId="8" fillId="13" borderId="6" xfId="5" applyNumberFormat="1" applyFill="1" applyBorder="1" applyProtection="1">
      <protection locked="0"/>
    </xf>
    <xf numFmtId="0" fontId="8" fillId="13" borderId="0" xfId="10" applyFill="1" applyProtection="1">
      <protection locked="0"/>
    </xf>
    <xf numFmtId="0" fontId="21" fillId="13" borderId="0" xfId="10" applyFont="1" applyFill="1"/>
    <xf numFmtId="3" fontId="9" fillId="13" borderId="0" xfId="10" applyNumberFormat="1" applyFont="1" applyFill="1"/>
    <xf numFmtId="3" fontId="11" fillId="13" borderId="0" xfId="10" applyNumberFormat="1" applyFont="1" applyFill="1"/>
    <xf numFmtId="2" fontId="9" fillId="13" borderId="0" xfId="10" applyNumberFormat="1" applyFont="1" applyFill="1" applyProtection="1">
      <protection locked="0"/>
    </xf>
    <xf numFmtId="0" fontId="23" fillId="13" borderId="0" xfId="10" applyFont="1" applyFill="1" applyAlignment="1">
      <alignment horizontal="left"/>
    </xf>
    <xf numFmtId="0" fontId="15" fillId="13" borderId="0" xfId="10" applyFont="1" applyFill="1" applyAlignment="1">
      <alignment horizontal="left"/>
    </xf>
    <xf numFmtId="3" fontId="8" fillId="13" borderId="0" xfId="10" applyNumberFormat="1" applyFill="1"/>
    <xf numFmtId="0" fontId="8" fillId="13" borderId="0" xfId="10" applyFill="1"/>
    <xf numFmtId="4" fontId="8" fillId="13" borderId="0" xfId="10" applyNumberFormat="1" applyFill="1"/>
    <xf numFmtId="0" fontId="14" fillId="13" borderId="0" xfId="10" applyFont="1" applyFill="1" applyAlignment="1">
      <alignment wrapText="1"/>
    </xf>
    <xf numFmtId="164" fontId="8" fillId="13" borderId="0" xfId="10" applyNumberFormat="1" applyFill="1" applyAlignment="1">
      <alignment horizontal="right"/>
    </xf>
    <xf numFmtId="10" fontId="8" fillId="13" borderId="0" xfId="5" applyNumberFormat="1" applyFill="1" applyBorder="1"/>
    <xf numFmtId="0" fontId="8" fillId="13" borderId="0" xfId="10" applyFill="1" applyAlignment="1">
      <alignment horizontal="right"/>
    </xf>
    <xf numFmtId="0" fontId="14" fillId="13" borderId="0" xfId="10" applyFont="1" applyFill="1"/>
    <xf numFmtId="0" fontId="23" fillId="13" borderId="0" xfId="10" applyFont="1" applyFill="1"/>
    <xf numFmtId="165" fontId="8" fillId="13" borderId="0" xfId="5" applyNumberFormat="1" applyFill="1"/>
    <xf numFmtId="165" fontId="8" fillId="13" borderId="0" xfId="5" applyNumberFormat="1" applyFill="1" applyBorder="1" applyAlignment="1"/>
    <xf numFmtId="165" fontId="8" fillId="13" borderId="0" xfId="5" applyNumberFormat="1" applyFill="1" applyBorder="1" applyAlignment="1">
      <alignment horizontal="right"/>
    </xf>
    <xf numFmtId="10" fontId="8" fillId="13" borderId="0" xfId="5" applyNumberFormat="1" applyFill="1"/>
    <xf numFmtId="0" fontId="0" fillId="14" borderId="0" xfId="0" applyFill="1"/>
    <xf numFmtId="0" fontId="44" fillId="0" borderId="11"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5" xfId="0" applyFont="1" applyBorder="1" applyAlignment="1">
      <alignment horizontal="center" vertical="center" wrapText="1"/>
    </xf>
    <xf numFmtId="0" fontId="27" fillId="0" borderId="11" xfId="2" applyBorder="1" applyAlignment="1" applyProtection="1">
      <alignment horizontal="center" vertical="center"/>
    </xf>
    <xf numFmtId="0" fontId="27" fillId="0" borderId="5" xfId="2" applyBorder="1" applyAlignment="1" applyProtection="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3" borderId="8"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4" fontId="0" fillId="0" borderId="8" xfId="0" applyNumberFormat="1" applyBorder="1" applyAlignment="1">
      <alignment horizontal="center" vertical="center"/>
    </xf>
    <xf numFmtId="4" fontId="0" fillId="0" borderId="10" xfId="0" applyNumberFormat="1" applyBorder="1" applyAlignment="1">
      <alignment horizontal="center" vertical="center"/>
    </xf>
    <xf numFmtId="0" fontId="0" fillId="0" borderId="13" xfId="0" quotePrefix="1"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xf>
    <xf numFmtId="0" fontId="0" fillId="0" borderId="0" xfId="0" applyAlignment="1">
      <alignment horizontal="center" wrapText="1"/>
    </xf>
  </cellXfs>
  <cellStyles count="31">
    <cellStyle name="Hyperlink" xfId="24" xr:uid="{00000000-000B-0000-0000-000008000000}"/>
    <cellStyle name="Hyperlink 2" xfId="1" xr:uid="{00000000-0005-0000-0000-000001000000}"/>
    <cellStyle name="Link" xfId="2" builtinId="8"/>
    <cellStyle name="Normal 9" xfId="3" xr:uid="{00000000-0005-0000-0000-000004000000}"/>
    <cellStyle name="Normal_Sheet1" xfId="4" xr:uid="{00000000-0005-0000-0000-000005000000}"/>
    <cellStyle name="Prozent" xfId="5" builtinId="5"/>
    <cellStyle name="Prozent 2" xfId="6" xr:uid="{00000000-0005-0000-0000-000007000000}"/>
    <cellStyle name="Prozent 3" xfId="16" xr:uid="{00000000-0005-0000-0000-000008000000}"/>
    <cellStyle name="Prozent 4" xfId="22" xr:uid="{6B3153F6-CA92-44DD-9219-1CAE99FA37CF}"/>
    <cellStyle name="Standard" xfId="0" builtinId="0"/>
    <cellStyle name="Standard 10" xfId="26" xr:uid="{380B7A34-1FD0-4824-83B1-31E8166A134D}"/>
    <cellStyle name="Standard 11" xfId="28" xr:uid="{71CCCC32-EFB4-4AB7-BEE0-855B431EFC0E}"/>
    <cellStyle name="Standard 12" xfId="29" xr:uid="{FF7FB389-53BC-4564-A2DA-52840D9708F0}"/>
    <cellStyle name="Standard 13" xfId="30" xr:uid="{72969F38-8DC9-4E98-8202-D04AFCE7FFA5}"/>
    <cellStyle name="Standard 2" xfId="7" xr:uid="{00000000-0005-0000-0000-00000A000000}"/>
    <cellStyle name="Standard 2 2" xfId="8" xr:uid="{00000000-0005-0000-0000-00000B000000}"/>
    <cellStyle name="Standard 2 3" xfId="9" xr:uid="{00000000-0005-0000-0000-00000C000000}"/>
    <cellStyle name="Standard 3" xfId="10" xr:uid="{00000000-0005-0000-0000-00000D000000}"/>
    <cellStyle name="Standard 4" xfId="12" xr:uid="{00000000-0005-0000-0000-00000E000000}"/>
    <cellStyle name="Standard 5" xfId="13" xr:uid="{00000000-0005-0000-0000-00000F000000}"/>
    <cellStyle name="Standard 5 2" xfId="21" xr:uid="{2046F2B6-3BDD-4B28-A471-3CC57EAF5FEA}"/>
    <cellStyle name="Standard 6" xfId="14" xr:uid="{00000000-0005-0000-0000-000010000000}"/>
    <cellStyle name="Standard 6 2" xfId="17" xr:uid="{100B4618-9906-407B-BD76-49B9A2A57519}"/>
    <cellStyle name="Standard 7" xfId="15" xr:uid="{00000000-0005-0000-0000-000011000000}"/>
    <cellStyle name="Standard 7 2" xfId="19" xr:uid="{BB509BFB-57DF-4C80-B1C2-4D9630BBF956}"/>
    <cellStyle name="Standard 7 3" xfId="23" xr:uid="{C3396EE4-7957-4EF2-8F1E-BB66CAF0D603}"/>
    <cellStyle name="Standard 8" xfId="18" xr:uid="{1D667A3A-9556-4CDF-9946-7BBD5E00F169}"/>
    <cellStyle name="Standard 8 2" xfId="25" xr:uid="{EC8532B6-8851-4304-9463-3736B6F6E03F}"/>
    <cellStyle name="Standard 9" xfId="20" xr:uid="{EC4E8FC9-0DE6-46EA-92A3-78ECB8675DC1}"/>
    <cellStyle name="Standard 9 2" xfId="27" xr:uid="{64765197-B4E4-460E-8CBF-A1F9CCB30AA6}"/>
    <cellStyle name="Standard_Emissionshandel Post Kyoto" xfId="11" xr:uid="{00000000-0005-0000-0000-000012000000}"/>
  </cellStyles>
  <dxfs count="24">
    <dxf>
      <fill>
        <patternFill>
          <bgColor rgb="FF92D050"/>
        </patternFill>
      </fill>
    </dxf>
    <dxf>
      <fill>
        <patternFill>
          <bgColor theme="2" tint="-9.9948118533890809E-2"/>
        </patternFill>
      </fill>
    </dxf>
    <dxf>
      <fill>
        <patternFill>
          <bgColor theme="6" tint="0.79998168889431442"/>
        </patternFill>
      </fill>
    </dxf>
    <dxf>
      <fill>
        <patternFill>
          <bgColor theme="8" tint="0.79998168889431442"/>
        </patternFill>
      </fill>
    </dxf>
    <dxf>
      <font>
        <color theme="0"/>
      </font>
      <fill>
        <patternFill>
          <bgColor theme="0"/>
        </patternFill>
      </fill>
    </dxf>
    <dxf>
      <fill>
        <patternFill>
          <bgColor theme="2" tint="-9.9948118533890809E-2"/>
        </patternFill>
      </fill>
    </dxf>
    <dxf>
      <fill>
        <patternFill>
          <bgColor theme="6" tint="0.79998168889431442"/>
        </patternFill>
      </fill>
    </dxf>
    <dxf>
      <fill>
        <patternFill>
          <bgColor theme="8" tint="0.79998168889431442"/>
        </patternFill>
      </fill>
    </dxf>
    <dxf>
      <font>
        <color theme="0"/>
      </font>
      <fill>
        <patternFill>
          <bgColor theme="0"/>
        </patternFill>
      </fill>
    </dxf>
    <dxf>
      <fill>
        <patternFill>
          <bgColor rgb="FFFF0000"/>
        </patternFill>
      </fill>
    </dxf>
    <dxf>
      <fill>
        <patternFill>
          <bgColor theme="9" tint="0.39994506668294322"/>
        </patternFill>
      </fill>
    </dxf>
    <dxf>
      <numFmt numFmtId="2" formatCode="0.00"/>
    </dxf>
    <dxf>
      <numFmt numFmtId="174" formatCode="#,##0.000000"/>
    </dxf>
    <dxf>
      <numFmt numFmtId="3" formatCode="#,##0"/>
    </dxf>
    <dxf>
      <numFmt numFmtId="170" formatCode="#,##0.000"/>
    </dxf>
    <dxf>
      <numFmt numFmtId="175" formatCode="#,##0.0000"/>
    </dxf>
    <dxf>
      <numFmt numFmtId="176" formatCode="#,##0.00000"/>
    </dxf>
    <dxf>
      <numFmt numFmtId="172" formatCode="0.000%"/>
    </dxf>
    <dxf>
      <numFmt numFmtId="171" formatCode="0.0000%"/>
    </dxf>
    <dxf>
      <numFmt numFmtId="177" formatCode="0.00000%"/>
    </dxf>
    <dxf>
      <font>
        <color theme="0"/>
      </font>
    </dxf>
    <dxf>
      <font>
        <color theme="0"/>
      </font>
    </dxf>
    <dxf>
      <fill>
        <patternFill>
          <bgColor theme="0"/>
        </patternFill>
      </fill>
    </dxf>
    <dxf>
      <font>
        <b val="0"/>
        <i val="0"/>
      </font>
    </dxf>
  </dxfs>
  <tableStyles count="0" defaultTableStyle="TableStyleMedium9" defaultPivotStyle="PivotStyleLight16"/>
  <colors>
    <mruColors>
      <color rgb="FFFF6600"/>
      <color rgb="FFFFFF00"/>
      <color rgb="FFFFFF99"/>
      <color rgb="FFFFCC66"/>
      <color rgb="FFFFD13F"/>
      <color rgb="FFFF5050"/>
      <color rgb="FFFF993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chemeClr val="tx1">
                    <a:lumMod val="65000"/>
                    <a:lumOff val="35000"/>
                  </a:schemeClr>
                </a:solidFill>
                <a:latin typeface="+mn-lt"/>
                <a:ea typeface="+mn-ea"/>
                <a:cs typeface="+mn-cs"/>
              </a:defRPr>
            </a:pPr>
            <a:r>
              <a:rPr lang="de-DE" sz="800"/>
              <a:t>emission path</a:t>
            </a:r>
          </a:p>
        </c:rich>
      </c:tx>
      <c:overlay val="0"/>
      <c:spPr>
        <a:noFill/>
        <a:ln>
          <a:noFill/>
        </a:ln>
        <a:effectLst/>
      </c:spPr>
      <c:txPr>
        <a:bodyPr rot="0" spcFirstLastPara="1" vertOverflow="ellipsis" vert="horz" wrap="square" anchor="ctr" anchorCtr="1"/>
        <a:lstStyle/>
        <a:p>
          <a:pPr>
            <a:defRPr sz="8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spPr>
            <a:ln w="15875" cap="rnd">
              <a:solidFill>
                <a:schemeClr val="accent1"/>
              </a:solidFill>
              <a:round/>
            </a:ln>
            <a:effectLst/>
          </c:spPr>
          <c:marker>
            <c:symbol val="circle"/>
            <c:size val="5"/>
            <c:spPr>
              <a:solidFill>
                <a:schemeClr val="accent1"/>
              </a:solidFill>
              <a:ln w="3175">
                <a:solidFill>
                  <a:schemeClr val="accent1"/>
                </a:solidFill>
              </a:ln>
              <a:effectLst/>
            </c:spPr>
          </c:marker>
          <c:dPt>
            <c:idx val="10"/>
            <c:marker>
              <c:symbol val="circle"/>
              <c:size val="5"/>
              <c:spPr>
                <a:solidFill>
                  <a:schemeClr val="accent2"/>
                </a:solidFill>
                <a:ln w="3175">
                  <a:solidFill>
                    <a:schemeClr val="accent1"/>
                  </a:solidFill>
                </a:ln>
                <a:effectLst/>
              </c:spPr>
            </c:marker>
            <c:bubble3D val="0"/>
            <c:extLst>
              <c:ext xmlns:c16="http://schemas.microsoft.com/office/drawing/2014/chart" uri="{C3380CC4-5D6E-409C-BE32-E72D297353CC}">
                <c16:uniqueId val="{00000001-7179-4638-A38B-BBCBD6973F16}"/>
              </c:ext>
            </c:extLst>
          </c:dPt>
          <c:dPt>
            <c:idx val="11"/>
            <c:marker>
              <c:symbol val="circle"/>
              <c:size val="5"/>
              <c:spPr>
                <a:solidFill>
                  <a:schemeClr val="accent2"/>
                </a:solidFill>
                <a:ln w="3175">
                  <a:solidFill>
                    <a:schemeClr val="accent1"/>
                  </a:solidFill>
                </a:ln>
                <a:effectLst/>
              </c:spPr>
            </c:marker>
            <c:bubble3D val="0"/>
            <c:extLst>
              <c:ext xmlns:c16="http://schemas.microsoft.com/office/drawing/2014/chart" uri="{C3380CC4-5D6E-409C-BE32-E72D297353CC}">
                <c16:uniqueId val="{00000002-7179-4638-A38B-BBCBD6973F16}"/>
              </c:ext>
            </c:extLst>
          </c:dPt>
          <c:dPt>
            <c:idx val="12"/>
            <c:marker>
              <c:symbol val="circle"/>
              <c:size val="5"/>
              <c:spPr>
                <a:solidFill>
                  <a:schemeClr val="accent2"/>
                </a:solidFill>
                <a:ln w="3175">
                  <a:solidFill>
                    <a:schemeClr val="accent1"/>
                  </a:solidFill>
                </a:ln>
                <a:effectLst/>
              </c:spPr>
            </c:marker>
            <c:bubble3D val="0"/>
            <c:extLst>
              <c:ext xmlns:c16="http://schemas.microsoft.com/office/drawing/2014/chart" uri="{C3380CC4-5D6E-409C-BE32-E72D297353CC}">
                <c16:uniqueId val="{00000003-7179-4638-A38B-BBCBD6973F16}"/>
              </c:ext>
            </c:extLst>
          </c:dPt>
          <c:dPt>
            <c:idx val="13"/>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4-7179-4638-A38B-BBCBD6973F16}"/>
              </c:ext>
            </c:extLst>
          </c:dPt>
          <c:dPt>
            <c:idx val="14"/>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5-7179-4638-A38B-BBCBD6973F16}"/>
              </c:ext>
            </c:extLst>
          </c:dPt>
          <c:dPt>
            <c:idx val="15"/>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6-7179-4638-A38B-BBCBD6973F16}"/>
              </c:ext>
            </c:extLst>
          </c:dPt>
          <c:dPt>
            <c:idx val="16"/>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7-7179-4638-A38B-BBCBD6973F16}"/>
              </c:ext>
            </c:extLst>
          </c:dPt>
          <c:dPt>
            <c:idx val="17"/>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8-7179-4638-A38B-BBCBD6973F16}"/>
              </c:ext>
            </c:extLst>
          </c:dPt>
          <c:dPt>
            <c:idx val="18"/>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9-7179-4638-A38B-BBCBD6973F16}"/>
              </c:ext>
            </c:extLst>
          </c:dPt>
          <c:dPt>
            <c:idx val="19"/>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A-7179-4638-A38B-BBCBD6973F16}"/>
              </c:ext>
            </c:extLst>
          </c:dPt>
          <c:dPt>
            <c:idx val="20"/>
            <c:marker>
              <c:symbol val="circle"/>
              <c:size val="5"/>
              <c:spPr>
                <a:solidFill>
                  <a:srgbClr val="C00000"/>
                </a:solidFill>
                <a:ln w="3175">
                  <a:solidFill>
                    <a:schemeClr val="accent1"/>
                  </a:solidFill>
                </a:ln>
                <a:effectLst/>
              </c:spPr>
            </c:marker>
            <c:bubble3D val="0"/>
            <c:extLst>
              <c:ext xmlns:c16="http://schemas.microsoft.com/office/drawing/2014/chart" uri="{C3380CC4-5D6E-409C-BE32-E72D297353CC}">
                <c16:uniqueId val="{0000000B-7179-4638-A38B-BBCBD6973F16}"/>
              </c:ext>
            </c:extLst>
          </c:dPt>
          <c:cat>
            <c:numRef>
              <c:f>path!$C$3:$W$3</c:f>
              <c:numCache>
                <c:formatCode>0</c:formatCode>
                <c:ptCount val="21"/>
                <c:pt idx="0">
                  <c:v>2010</c:v>
                </c:pt>
                <c:pt idx="5">
                  <c:v>2015</c:v>
                </c:pt>
                <c:pt idx="10">
                  <c:v>2020</c:v>
                </c:pt>
                <c:pt idx="15">
                  <c:v>2025</c:v>
                </c:pt>
                <c:pt idx="20">
                  <c:v>2030</c:v>
                </c:pt>
              </c:numCache>
            </c:numRef>
          </c:cat>
          <c:val>
            <c:numRef>
              <c:f>path!$C$4:$W$4</c:f>
              <c:numCache>
                <c:formatCode>0.00</c:formatCode>
                <c:ptCount val="21"/>
                <c:pt idx="0">
                  <c:v>9.1060051106072013</c:v>
                </c:pt>
                <c:pt idx="1">
                  <c:v>9.9557481664107002</c:v>
                </c:pt>
                <c:pt idx="2">
                  <c:v>10.270740973698</c:v>
                </c:pt>
                <c:pt idx="3">
                  <c:v>10.760430002475999</c:v>
                </c:pt>
                <c:pt idx="4">
                  <c:v>10.881104245735999</c:v>
                </c:pt>
                <c:pt idx="5">
                  <c:v>10.749896615323999</c:v>
                </c:pt>
                <c:pt idx="6">
                  <c:v>10.77372584143</c:v>
                </c:pt>
                <c:pt idx="7">
                  <c:v>10.999418847789</c:v>
                </c:pt>
                <c:pt idx="8">
                  <c:v>11.527511684497</c:v>
                </c:pt>
                <c:pt idx="9">
                  <c:v>11.813058173650001</c:v>
                </c:pt>
                <c:pt idx="10" formatCode="0.000">
                  <c:v>11.414543359855763</c:v>
                </c:pt>
                <c:pt idx="11" formatCode="0.000">
                  <c:v>11.016028546061527</c:v>
                </c:pt>
                <c:pt idx="12" formatCode="0.000">
                  <c:v>10.617513732267289</c:v>
                </c:pt>
                <c:pt idx="13" formatCode="0.000">
                  <c:v>10.218998918473051</c:v>
                </c:pt>
                <c:pt idx="14" formatCode="0.000">
                  <c:v>9.8204841046788154</c:v>
                </c:pt>
                <c:pt idx="15" formatCode="0.000">
                  <c:v>9.4219692908845776</c:v>
                </c:pt>
                <c:pt idx="16" formatCode="0.000">
                  <c:v>9.0234544770903398</c:v>
                </c:pt>
                <c:pt idx="17" formatCode="0.000">
                  <c:v>8.6249396632961037</c:v>
                </c:pt>
                <c:pt idx="18" formatCode="0.000">
                  <c:v>8.2264248495018659</c:v>
                </c:pt>
                <c:pt idx="19" formatCode="0.000">
                  <c:v>7.827910035707629</c:v>
                </c:pt>
                <c:pt idx="20" formatCode="0.000">
                  <c:v>7.4293952219133921</c:v>
                </c:pt>
              </c:numCache>
            </c:numRef>
          </c:val>
          <c:smooth val="0"/>
          <c:extLst>
            <c:ext xmlns:c16="http://schemas.microsoft.com/office/drawing/2014/chart" uri="{C3380CC4-5D6E-409C-BE32-E72D297353CC}">
              <c16:uniqueId val="{00000000-7179-4638-A38B-BBCBD6973F16}"/>
            </c:ext>
          </c:extLst>
        </c:ser>
        <c:ser>
          <c:idx val="1"/>
          <c:order val="1"/>
          <c:spPr>
            <a:ln w="15875" cap="rnd">
              <a:solidFill>
                <a:schemeClr val="accent1"/>
              </a:solidFill>
              <a:round/>
            </a:ln>
            <a:effectLst/>
          </c:spPr>
          <c:marker>
            <c:symbol val="circle"/>
            <c:size val="5"/>
            <c:spPr>
              <a:solidFill>
                <a:schemeClr val="accent1"/>
              </a:solidFill>
              <a:ln w="3175">
                <a:solidFill>
                  <a:schemeClr val="accent1"/>
                </a:solidFill>
              </a:ln>
              <a:effectLst/>
            </c:spPr>
          </c:marker>
          <c:val>
            <c:numRef>
              <c:f>path!$C$5:$W$5</c:f>
              <c:numCache>
                <c:formatCode>General</c:formatCode>
                <c:ptCount val="21"/>
                <c:pt idx="9" formatCode="0.00">
                  <c:v>11.813058173650001</c:v>
                </c:pt>
                <c:pt idx="10" formatCode="0.00">
                  <c:v>11.964128535505001</c:v>
                </c:pt>
                <c:pt idx="11" formatCode="0.00">
                  <c:v>12.551864515963</c:v>
                </c:pt>
                <c:pt idx="12" formatCode="0.00">
                  <c:v>12.518684441195001</c:v>
                </c:pt>
                <c:pt idx="13" formatCode="0.00">
                  <c:v>13.021241978837001</c:v>
                </c:pt>
                <c:pt idx="14" formatCode="0.00">
                  <c:v>13.124727993147001</c:v>
                </c:pt>
              </c:numCache>
            </c:numRef>
          </c:val>
          <c:smooth val="0"/>
          <c:extLst>
            <c:ext xmlns:c16="http://schemas.microsoft.com/office/drawing/2014/chart" uri="{C3380CC4-5D6E-409C-BE32-E72D297353CC}">
              <c16:uniqueId val="{0000000B-A5C8-42E5-8D3F-EA7954AE1D16}"/>
            </c:ext>
          </c:extLst>
        </c:ser>
        <c:dLbls>
          <c:showLegendKey val="0"/>
          <c:showVal val="0"/>
          <c:showCatName val="0"/>
          <c:showSerName val="0"/>
          <c:showPercent val="0"/>
          <c:showBubbleSize val="0"/>
        </c:dLbls>
        <c:marker val="1"/>
        <c:smooth val="0"/>
        <c:axId val="618427663"/>
        <c:axId val="595291407"/>
      </c:lineChart>
      <c:catAx>
        <c:axId val="618427663"/>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5291407"/>
        <c:crosses val="autoZero"/>
        <c:auto val="1"/>
        <c:lblAlgn val="ctr"/>
        <c:lblOffset val="100"/>
        <c:noMultiLvlLbl val="0"/>
      </c:catAx>
      <c:valAx>
        <c:axId val="595291407"/>
        <c:scaling>
          <c:orientation val="minMax"/>
        </c:scaling>
        <c:delete val="1"/>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crossAx val="6184276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80597</xdr:colOff>
      <xdr:row>30</xdr:row>
      <xdr:rowOff>58618</xdr:rowOff>
    </xdr:from>
    <xdr:to>
      <xdr:col>3</xdr:col>
      <xdr:colOff>0</xdr:colOff>
      <xdr:row>38</xdr:row>
      <xdr:rowOff>15945</xdr:rowOff>
    </xdr:to>
    <xdr:graphicFrame macro="">
      <xdr:nvGraphicFramePr>
        <xdr:cNvPr id="3" name="Diagramm 2">
          <a:extLst>
            <a:ext uri="{FF2B5EF4-FFF2-40B4-BE49-F238E27FC236}">
              <a16:creationId xmlns:a16="http://schemas.microsoft.com/office/drawing/2014/main" id="{F6AAEEAD-DD67-40CA-8022-E208EA8D9CD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2-budgets.save-the-climate.info/" TargetMode="External"/><Relationship Id="rId7" Type="http://schemas.openxmlformats.org/officeDocument/2006/relationships/vmlDrawing" Target="../drawings/vmlDrawing1.vml"/><Relationship Id="rId2" Type="http://schemas.openxmlformats.org/officeDocument/2006/relationships/hyperlink" Target="http://national-budgets.climate-calculator.info/" TargetMode="External"/><Relationship Id="rId1" Type="http://schemas.openxmlformats.org/officeDocument/2006/relationships/hyperlink" Target="https://drive.google.com/file/d/1A2JRvrG8_LvCu1b9uwLzULQ68sLSieJA/view?usp=shar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ve-the-climate.inf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hyperlink" Target="http://www.save-the-climate.info/" TargetMode="External"/><Relationship Id="rId1" Type="http://schemas.openxmlformats.org/officeDocument/2006/relationships/hyperlink" Target="mailto:save-the-climate@online.ms?subject=national%20CO2%20budge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132A6-B258-4206-BA5E-5B96C6B6932F}">
  <dimension ref="A1:Q44"/>
  <sheetViews>
    <sheetView showGridLines="0" tabSelected="1" zoomScale="235" zoomScaleNormal="235" workbookViewId="0">
      <selection activeCell="B2" sqref="B2:C2"/>
    </sheetView>
  </sheetViews>
  <sheetFormatPr baseColWidth="10" defaultColWidth="0" defaultRowHeight="15" zeroHeight="1" outlineLevelRow="2" outlineLevelCol="1" x14ac:dyDescent="0.25"/>
  <cols>
    <col min="1" max="1" width="1.28515625" customWidth="1"/>
    <col min="2" max="2" width="25.5703125" customWidth="1"/>
    <col min="3" max="3" width="14.5703125" customWidth="1"/>
    <col min="4" max="4" width="1.5703125" customWidth="1"/>
    <col min="5" max="8" width="13.42578125" hidden="1" customWidth="1" outlineLevel="1"/>
    <col min="9" max="11" width="11.42578125" hidden="1" customWidth="1" outlineLevel="1"/>
    <col min="12" max="12" width="14.7109375" hidden="1" customWidth="1" outlineLevel="1"/>
    <col min="13" max="14" width="11.42578125" hidden="1" customWidth="1" outlineLevel="1"/>
    <col min="15" max="15" width="13.28515625" hidden="1" customWidth="1" outlineLevel="1"/>
    <col min="16" max="16" width="11.42578125" hidden="1" customWidth="1" outlineLevel="1"/>
    <col min="17" max="17" width="12.7109375" customWidth="1" collapsed="1"/>
    <col min="18" max="16384" width="11.42578125" hidden="1"/>
  </cols>
  <sheetData>
    <row r="1" spans="2:17" ht="10.5" customHeight="1" thickBot="1" x14ac:dyDescent="0.3"/>
    <row r="2" spans="2:17" ht="15.75" thickBot="1" x14ac:dyDescent="0.3">
      <c r="B2" s="178" t="s">
        <v>0</v>
      </c>
      <c r="C2" s="179"/>
      <c r="J2" s="186" t="s">
        <v>254</v>
      </c>
      <c r="K2" s="186"/>
      <c r="L2" s="186"/>
      <c r="M2" s="186"/>
    </row>
    <row r="3" spans="2:17" hidden="1" outlineLevel="1" x14ac:dyDescent="0.25">
      <c r="B3" s="184" t="s">
        <v>1</v>
      </c>
      <c r="C3" s="185"/>
    </row>
    <row r="4" spans="2:17" ht="5.25" customHeight="1" collapsed="1" x14ac:dyDescent="0.25">
      <c r="B4" s="59"/>
      <c r="C4" s="59"/>
    </row>
    <row r="5" spans="2:17" ht="11.25" customHeight="1" x14ac:dyDescent="0.25">
      <c r="B5" s="112" t="s">
        <v>296</v>
      </c>
      <c r="C5" s="64" t="s">
        <v>245</v>
      </c>
      <c r="H5" t="s">
        <v>304</v>
      </c>
      <c r="J5" s="68" t="s">
        <v>299</v>
      </c>
      <c r="K5" s="68" t="s">
        <v>300</v>
      </c>
      <c r="L5" s="68" t="s">
        <v>301</v>
      </c>
      <c r="M5" s="68" t="s">
        <v>302</v>
      </c>
    </row>
    <row r="6" spans="2:17" ht="6" customHeight="1" thickBot="1" x14ac:dyDescent="0.3">
      <c r="B6" s="59"/>
      <c r="C6" s="59"/>
    </row>
    <row r="7" spans="2:17" ht="15.75" thickBot="1" x14ac:dyDescent="0.3">
      <c r="B7" s="132" t="s">
        <v>303</v>
      </c>
      <c r="C7" s="135">
        <v>1.8000000000000003</v>
      </c>
      <c r="H7" s="133">
        <v>1.5</v>
      </c>
      <c r="I7">
        <v>300</v>
      </c>
      <c r="J7">
        <v>300</v>
      </c>
      <c r="K7">
        <v>-100</v>
      </c>
      <c r="L7" s="62">
        <v>0</v>
      </c>
      <c r="M7" s="62">
        <v>0</v>
      </c>
      <c r="Q7" s="176" t="s">
        <v>305</v>
      </c>
    </row>
    <row r="8" spans="2:17" x14ac:dyDescent="0.25">
      <c r="B8" s="136" t="s">
        <v>244</v>
      </c>
      <c r="C8" s="134">
        <f>VLOOKUP(C7,H7:I10,2,FALSE)</f>
        <v>650</v>
      </c>
      <c r="H8" s="133">
        <f>H7+0.1</f>
        <v>1.6</v>
      </c>
      <c r="I8">
        <v>400</v>
      </c>
      <c r="J8">
        <f>J7+100</f>
        <v>400</v>
      </c>
      <c r="K8">
        <v>-75</v>
      </c>
      <c r="L8" s="62">
        <f>L7+0.01</f>
        <v>0.01</v>
      </c>
      <c r="M8" s="62">
        <f>M7+0.1</f>
        <v>0.1</v>
      </c>
      <c r="Q8" s="177"/>
    </row>
    <row r="9" spans="2:17" ht="15" hidden="1" customHeight="1" outlineLevel="1" x14ac:dyDescent="0.25">
      <c r="B9" s="113" t="s">
        <v>2</v>
      </c>
      <c r="C9" s="114">
        <f>-C14</f>
        <v>0</v>
      </c>
      <c r="H9" s="133">
        <f>H8+0.1</f>
        <v>1.7000000000000002</v>
      </c>
      <c r="I9">
        <v>550</v>
      </c>
      <c r="J9">
        <f t="shared" ref="J9" si="0">J8+100</f>
        <v>500</v>
      </c>
      <c r="K9">
        <f>K7+50</f>
        <v>-50</v>
      </c>
      <c r="L9" s="62">
        <f t="shared" ref="L9:L13" si="1">L8+0.01</f>
        <v>0.02</v>
      </c>
      <c r="M9" s="62">
        <v>0.15</v>
      </c>
    </row>
    <row r="10" spans="2:17" hidden="1" outlineLevel="1" x14ac:dyDescent="0.25">
      <c r="B10" s="113" t="s">
        <v>3</v>
      </c>
      <c r="C10" s="114">
        <f>C8*C15*-1</f>
        <v>-21.45</v>
      </c>
      <c r="H10" s="133">
        <f>H9+0.1</f>
        <v>1.8000000000000003</v>
      </c>
      <c r="I10">
        <v>650</v>
      </c>
      <c r="J10">
        <v>550</v>
      </c>
      <c r="K10">
        <v>-25</v>
      </c>
      <c r="L10" s="62">
        <f t="shared" si="1"/>
        <v>0.03</v>
      </c>
      <c r="M10" s="62">
        <f>M8+0.1</f>
        <v>0.2</v>
      </c>
    </row>
    <row r="11" spans="2:17" hidden="1" outlineLevel="1" x14ac:dyDescent="0.25">
      <c r="B11" s="113" t="s">
        <v>310</v>
      </c>
      <c r="C11" s="114">
        <v>40</v>
      </c>
      <c r="H11" s="133"/>
      <c r="L11" s="62"/>
      <c r="M11" s="62"/>
    </row>
    <row r="12" spans="2:17" hidden="1" outlineLevel="1" x14ac:dyDescent="0.25">
      <c r="B12" s="115" t="s">
        <v>4</v>
      </c>
      <c r="C12" s="116">
        <f>SUM(C8:C11)</f>
        <v>668.55</v>
      </c>
      <c r="J12">
        <v>600</v>
      </c>
      <c r="K12">
        <f>K9+50</f>
        <v>0</v>
      </c>
      <c r="L12" s="62">
        <f>L10+0.01</f>
        <v>0.04</v>
      </c>
      <c r="M12" s="62">
        <f>M10+0.1</f>
        <v>0.30000000000000004</v>
      </c>
    </row>
    <row r="13" spans="2:17" hidden="1" outlineLevel="2" x14ac:dyDescent="0.25">
      <c r="B13" s="59"/>
      <c r="C13" s="59"/>
      <c r="I13" s="133"/>
      <c r="J13" s="108">
        <v>650</v>
      </c>
      <c r="K13" s="106">
        <v>25</v>
      </c>
      <c r="L13" s="109">
        <f t="shared" si="1"/>
        <v>0.05</v>
      </c>
      <c r="M13" s="62">
        <f t="shared" ref="M13:M18" si="2">M12+0.1</f>
        <v>0.4</v>
      </c>
    </row>
    <row r="14" spans="2:17" s="106" customFormat="1" hidden="1" outlineLevel="2" x14ac:dyDescent="0.25">
      <c r="B14" s="77" t="s">
        <v>260</v>
      </c>
      <c r="C14" s="78">
        <v>0</v>
      </c>
      <c r="E14" s="107"/>
      <c r="F14" s="107"/>
      <c r="G14" s="107"/>
      <c r="I14" s="133"/>
      <c r="J14" s="108"/>
      <c r="K14" s="108">
        <f>K12+50</f>
        <v>50</v>
      </c>
      <c r="M14" s="109">
        <f t="shared" si="2"/>
        <v>0.5</v>
      </c>
    </row>
    <row r="15" spans="2:17" s="106" customFormat="1" hidden="1" outlineLevel="2" x14ac:dyDescent="0.25">
      <c r="B15" s="80" t="s">
        <v>261</v>
      </c>
      <c r="C15" s="79">
        <v>3.3000000000000002E-2</v>
      </c>
      <c r="E15" s="107"/>
      <c r="F15" s="107"/>
      <c r="G15" s="107"/>
      <c r="J15"/>
      <c r="K15">
        <v>75</v>
      </c>
      <c r="L15"/>
      <c r="M15" s="109">
        <f t="shared" si="2"/>
        <v>0.6</v>
      </c>
    </row>
    <row r="16" spans="2:17" ht="7.5" customHeight="1" collapsed="1" x14ac:dyDescent="0.25">
      <c r="B16" s="117"/>
      <c r="C16" s="59"/>
      <c r="K16">
        <f>K14+50</f>
        <v>100</v>
      </c>
      <c r="M16" s="62">
        <f t="shared" si="2"/>
        <v>0.7</v>
      </c>
    </row>
    <row r="17" spans="2:17" x14ac:dyDescent="0.25">
      <c r="B17" s="182" t="s">
        <v>292</v>
      </c>
      <c r="C17" s="183"/>
      <c r="M17" s="62">
        <f t="shared" si="2"/>
        <v>0.79999999999999993</v>
      </c>
    </row>
    <row r="18" spans="2:17" x14ac:dyDescent="0.25">
      <c r="B18" s="180" t="s">
        <v>33</v>
      </c>
      <c r="C18" s="181"/>
      <c r="M18" s="62">
        <f t="shared" si="2"/>
        <v>0.89999999999999991</v>
      </c>
    </row>
    <row r="19" spans="2:17" ht="6.75" customHeight="1" x14ac:dyDescent="0.25">
      <c r="B19" s="59"/>
      <c r="C19" s="59"/>
    </row>
    <row r="20" spans="2:17" x14ac:dyDescent="0.25">
      <c r="B20" s="54" t="s">
        <v>253</v>
      </c>
      <c r="C20" s="56">
        <v>0.5</v>
      </c>
      <c r="K20" t="s">
        <v>312</v>
      </c>
      <c r="M20" s="62">
        <f>M18+0.1</f>
        <v>0.99999999999999989</v>
      </c>
      <c r="Q20" s="173" t="s">
        <v>307</v>
      </c>
    </row>
    <row r="21" spans="2:17" ht="8.25" customHeight="1" x14ac:dyDescent="0.25">
      <c r="B21" s="59"/>
      <c r="C21" s="59"/>
      <c r="M21" s="62"/>
      <c r="Q21" s="174"/>
    </row>
    <row r="22" spans="2:17" ht="15" customHeight="1" x14ac:dyDescent="0.25">
      <c r="B22" s="118" t="s">
        <v>23</v>
      </c>
      <c r="C22" s="119">
        <f>'data countries EDGAR'!Z4</f>
        <v>0.18414258767072317</v>
      </c>
      <c r="E22" s="65">
        <v>1E-4</v>
      </c>
      <c r="F22">
        <f>E22/10</f>
        <v>1.0000000000000001E-5</v>
      </c>
      <c r="G22">
        <f>F22/10</f>
        <v>1.0000000000000002E-6</v>
      </c>
      <c r="H22">
        <f>G22/10</f>
        <v>1.0000000000000002E-7</v>
      </c>
      <c r="I22" t="s">
        <v>259</v>
      </c>
      <c r="M22" s="62"/>
      <c r="Q22" s="174"/>
    </row>
    <row r="23" spans="2:17" x14ac:dyDescent="0.25">
      <c r="B23" s="120" t="s">
        <v>22</v>
      </c>
      <c r="C23" s="121">
        <f>'data countries EDGAR'!Y4</f>
        <v>0.32196461945746269</v>
      </c>
      <c r="E23" s="129">
        <v>15</v>
      </c>
      <c r="F23" t="s">
        <v>298</v>
      </c>
      <c r="M23" s="62"/>
      <c r="Q23" s="174"/>
    </row>
    <row r="24" spans="2:17" x14ac:dyDescent="0.25">
      <c r="B24" s="122" t="s">
        <v>6</v>
      </c>
      <c r="C24" s="123">
        <f>C22*C20+(1-C20)*C23</f>
        <v>0.2530536035640929</v>
      </c>
      <c r="Q24" s="175"/>
    </row>
    <row r="25" spans="2:17" ht="8.25" customHeight="1" thickBot="1" x14ac:dyDescent="0.3">
      <c r="B25" s="124"/>
      <c r="C25" s="124"/>
    </row>
    <row r="26" spans="2:17" ht="15.75" thickBot="1" x14ac:dyDescent="0.3">
      <c r="B26" s="111" t="str">
        <f>IF(B18="Global",K20,"national budget from 2020")</f>
        <v>national budget from 2020</v>
      </c>
      <c r="C26" s="110">
        <f>C12*C24</f>
        <v>169.17898666277429</v>
      </c>
      <c r="E26" s="76" t="s">
        <v>251</v>
      </c>
      <c r="F26" s="75">
        <f>C26+0.5*C30</f>
        <v>175.0855157495993</v>
      </c>
      <c r="G26" t="s">
        <v>291</v>
      </c>
      <c r="J26" s="67"/>
      <c r="K26" s="68" t="s">
        <v>286</v>
      </c>
      <c r="L26" s="68" t="s">
        <v>287</v>
      </c>
      <c r="M26" s="68" t="s">
        <v>285</v>
      </c>
      <c r="Q26" s="68"/>
    </row>
    <row r="27" spans="2:17" x14ac:dyDescent="0.25">
      <c r="B27" s="125" t="s">
        <v>7</v>
      </c>
      <c r="C27" s="126">
        <f>ROUNDUP(0.5+F26/C30*2,0)+2019</f>
        <v>2050</v>
      </c>
      <c r="F27" s="97">
        <f>0.5*1+F26/C30*2+2019</f>
        <v>2049.1427077858875</v>
      </c>
      <c r="G27" t="s">
        <v>290</v>
      </c>
      <c r="J27" s="60" t="str">
        <f>B18</f>
        <v>China</v>
      </c>
      <c r="K27" s="99">
        <v>2041.2994278591229</v>
      </c>
      <c r="L27" s="67">
        <f>F27</f>
        <v>2049.1427077858875</v>
      </c>
      <c r="M27" s="98">
        <f>L27/K27-1</f>
        <v>3.8422976167638012E-3</v>
      </c>
      <c r="Q27" s="173" t="s">
        <v>311</v>
      </c>
    </row>
    <row r="28" spans="2:17" ht="15" hidden="1" customHeight="1" x14ac:dyDescent="0.25">
      <c r="B28" s="125" t="s">
        <v>246</v>
      </c>
      <c r="C28" s="127">
        <f>IF(C27&gt;2030,-(C30^2/(2*F26))*(2030-2019)+C30,0)</f>
        <v>7.4293952219133921</v>
      </c>
      <c r="E28">
        <f>E30</f>
        <v>0.01</v>
      </c>
      <c r="F28">
        <f t="shared" ref="F28:H28" si="3">F30</f>
        <v>1E-3</v>
      </c>
      <c r="G28">
        <f t="shared" si="3"/>
        <v>1E-4</v>
      </c>
      <c r="H28">
        <f t="shared" si="3"/>
        <v>1.0000000000000001E-5</v>
      </c>
      <c r="P28" s="98"/>
      <c r="Q28" s="174"/>
    </row>
    <row r="29" spans="2:17" x14ac:dyDescent="0.25">
      <c r="B29" s="125" t="s">
        <v>248</v>
      </c>
      <c r="C29" s="128">
        <f>C28/C30-1</f>
        <v>-0.3710862070852009</v>
      </c>
      <c r="K29" s="68" t="s">
        <v>289</v>
      </c>
      <c r="L29" s="67">
        <f>F27-0.5</f>
        <v>2048.6427077858875</v>
      </c>
      <c r="M29" s="68" t="s">
        <v>288</v>
      </c>
      <c r="N29" s="61">
        <f>-(C30^2/(2*F26))*(L29-2019)+C30</f>
        <v>4.9737991503207013E-14</v>
      </c>
      <c r="P29" s="98"/>
      <c r="Q29" s="175"/>
    </row>
    <row r="30" spans="2:17" hidden="1" outlineLevel="1" x14ac:dyDescent="0.25">
      <c r="B30" s="55" t="s">
        <v>247</v>
      </c>
      <c r="C30" s="57">
        <f>'data countries EDGAR'!N4/1000</f>
        <v>11.813058173650001</v>
      </c>
      <c r="E30">
        <f>E22*100</f>
        <v>0.01</v>
      </c>
      <c r="F30">
        <f>E30/10</f>
        <v>1E-3</v>
      </c>
      <c r="G30">
        <f>F30/10</f>
        <v>1E-4</v>
      </c>
      <c r="H30">
        <f>G30/10</f>
        <v>1.0000000000000001E-5</v>
      </c>
      <c r="I30" t="str">
        <f>I22</f>
        <v>Roundings</v>
      </c>
      <c r="O30" s="67"/>
      <c r="P30" s="98"/>
    </row>
    <row r="31" spans="2:17" collapsed="1" x14ac:dyDescent="0.25">
      <c r="B31" s="60"/>
      <c r="C31" s="61"/>
      <c r="O31" s="67"/>
      <c r="P31" s="98"/>
    </row>
    <row r="32" spans="2:17" x14ac:dyDescent="0.25">
      <c r="B32" s="60"/>
      <c r="C32" s="61"/>
      <c r="O32" s="67"/>
      <c r="P32" s="98"/>
      <c r="Q32" s="173" t="s">
        <v>308</v>
      </c>
    </row>
    <row r="33" spans="2:17" x14ac:dyDescent="0.25">
      <c r="B33" s="60"/>
      <c r="C33" s="61"/>
      <c r="Q33" s="174"/>
    </row>
    <row r="34" spans="2:17" x14ac:dyDescent="0.25">
      <c r="B34" s="60"/>
      <c r="C34" s="61"/>
      <c r="N34" s="67"/>
      <c r="O34" s="67"/>
      <c r="P34" s="52"/>
      <c r="Q34" s="174"/>
    </row>
    <row r="35" spans="2:17" x14ac:dyDescent="0.25">
      <c r="B35" s="60"/>
      <c r="C35" s="61"/>
      <c r="N35" s="67"/>
      <c r="O35" s="67"/>
      <c r="P35" s="52"/>
      <c r="Q35" s="174"/>
    </row>
    <row r="36" spans="2:17" x14ac:dyDescent="0.25">
      <c r="B36" s="60"/>
      <c r="C36" s="61"/>
      <c r="N36" s="67"/>
      <c r="O36" s="67"/>
      <c r="P36" s="52"/>
      <c r="Q36" s="174"/>
    </row>
    <row r="37" spans="2:17" x14ac:dyDescent="0.25">
      <c r="B37" s="60"/>
      <c r="C37" s="61"/>
      <c r="N37" s="67"/>
      <c r="O37" s="67"/>
      <c r="P37" s="101"/>
      <c r="Q37" s="174"/>
    </row>
    <row r="38" spans="2:17" x14ac:dyDescent="0.25">
      <c r="B38" s="60"/>
      <c r="C38" s="61"/>
      <c r="O38" s="67"/>
      <c r="P38" s="101"/>
      <c r="Q38" s="175"/>
    </row>
    <row r="39" spans="2:17" ht="9" customHeight="1" x14ac:dyDescent="0.25">
      <c r="B39" s="60"/>
      <c r="C39" s="61"/>
    </row>
    <row r="40" spans="2:17" s="59" customFormat="1" x14ac:dyDescent="0.25">
      <c r="B40" s="63" t="s">
        <v>297</v>
      </c>
      <c r="C40" s="63" t="s">
        <v>284</v>
      </c>
      <c r="M40"/>
      <c r="N40"/>
      <c r="O40" s="67"/>
      <c r="P40" s="52"/>
      <c r="Q40" s="63" t="s">
        <v>309</v>
      </c>
    </row>
    <row r="41" spans="2:17" ht="9" customHeight="1" x14ac:dyDescent="0.25"/>
    <row r="42" spans="2:17" hidden="1" x14ac:dyDescent="0.25">
      <c r="E42" s="58"/>
      <c r="F42" s="58"/>
      <c r="G42" s="58"/>
      <c r="H42" s="58"/>
      <c r="N42" s="59"/>
      <c r="O42" s="67"/>
      <c r="P42" s="52"/>
    </row>
    <row r="43" spans="2:17" hidden="1" x14ac:dyDescent="0.25">
      <c r="O43" s="100"/>
      <c r="P43" s="52"/>
    </row>
    <row r="44" spans="2:17" x14ac:dyDescent="0.25"/>
  </sheetData>
  <sheetProtection algorithmName="SHA-512" hashValue="G6RYXjhENjJ3UELef6F4vy0P7MY5D+rHSu/vHkIorox+q+xwhIBjPN/g7DW3mDLzNoxXKrC4x9eAxb2g0eKv4w==" saltValue="BWS9+os5mVKA8RxNILmA7A==" spinCount="100000" sheet="1" objects="1" scenarios="1"/>
  <mergeCells count="9">
    <mergeCell ref="Q32:Q38"/>
    <mergeCell ref="Q27:Q29"/>
    <mergeCell ref="Q7:Q8"/>
    <mergeCell ref="B2:C2"/>
    <mergeCell ref="B18:C18"/>
    <mergeCell ref="B17:C17"/>
    <mergeCell ref="B3:C3"/>
    <mergeCell ref="J2:M2"/>
    <mergeCell ref="Q20:Q24"/>
  </mergeCells>
  <conditionalFormatting sqref="B26">
    <cfRule type="cellIs" dxfId="23" priority="53" operator="equal">
      <formula>$K$20</formula>
    </cfRule>
  </conditionalFormatting>
  <conditionalFormatting sqref="C20">
    <cfRule type="expression" dxfId="22" priority="3">
      <formula>$B$18="Global"</formula>
    </cfRule>
    <cfRule type="expression" dxfId="21" priority="4">
      <formula>$B$18="Global"</formula>
    </cfRule>
  </conditionalFormatting>
  <conditionalFormatting sqref="C22:C24">
    <cfRule type="expression" dxfId="20" priority="5">
      <formula>$B$18="Global"</formula>
    </cfRule>
    <cfRule type="expression" dxfId="19" priority="7">
      <formula>C22&lt;$G$22</formula>
    </cfRule>
    <cfRule type="expression" dxfId="18" priority="24">
      <formula>C22&lt;$F$22</formula>
    </cfRule>
    <cfRule type="expression" dxfId="17" priority="25">
      <formula>C22&lt;$E$22</formula>
    </cfRule>
  </conditionalFormatting>
  <conditionalFormatting sqref="C26 C28 C30:C39 B40">
    <cfRule type="expression" dxfId="16" priority="47">
      <formula>B26&lt;$G$30</formula>
    </cfRule>
    <cfRule type="expression" dxfId="15" priority="48">
      <formula>B26&lt;$F$30</formula>
    </cfRule>
    <cfRule type="expression" dxfId="14" priority="49">
      <formula>B26&lt;$E$30</formula>
    </cfRule>
  </conditionalFormatting>
  <conditionalFormatting sqref="C26">
    <cfRule type="cellIs" dxfId="13" priority="2" operator="greaterThan">
      <formula>$E$23</formula>
    </cfRule>
  </conditionalFormatting>
  <conditionalFormatting sqref="C28 C26 C30:C39 B40">
    <cfRule type="expression" dxfId="12" priority="46">
      <formula>B26&lt;$H$30</formula>
    </cfRule>
  </conditionalFormatting>
  <conditionalFormatting sqref="C28">
    <cfRule type="cellIs" dxfId="11" priority="6" operator="equal">
      <formula>0</formula>
    </cfRule>
  </conditionalFormatting>
  <dataValidations count="6">
    <dataValidation allowBlank="1" showInputMessage="1" showErrorMessage="1" error="Only an integer between 300 and 900 possible. For other values, please use the detailed Excel tool." promptTitle="see instrutions for background" sqref="C8" xr:uid="{F3D54A0C-DA62-4C5C-B218-A353E372103C}"/>
    <dataValidation allowBlank="1" sqref="C27:C39 C41 B40" xr:uid="{086BE7C8-D2E0-47CB-927B-D7DF9DB16FAD}"/>
    <dataValidation type="list" allowBlank="1" showInputMessage="1" showErrorMessage="1" sqref="C7" xr:uid="{044A71F6-0944-44FE-9632-4ECB669A7409}">
      <formula1>$H$7:$H$10</formula1>
    </dataValidation>
    <dataValidation allowBlank="1" showInputMessage="1" showErrorMessage="1" error="Only a value between 0% and 5% possible. For other values, please use the detailed Excel tool." sqref="C15" xr:uid="{FAF7D679-AD9C-465D-A19A-024E138E6BF5}"/>
    <dataValidation type="list" allowBlank="1" showInputMessage="1" showErrorMessage="1" error="Only an integer between -100 and +100 possible. For other values, please use the detailed Excel tool." sqref="C14" xr:uid="{CD7A1311-693B-48F7-9244-BA8EF0D7C9BF}">
      <formula1>$K$7:$K$16</formula1>
    </dataValidation>
    <dataValidation type="list" allowBlank="1" showInputMessage="1" showErrorMessage="1" error="Please enter a value between 0% and 100%." sqref="C20" xr:uid="{0553E3D5-62B9-4A87-A5C1-B6C4C35C1A78}">
      <formula1>$M$7:$M$20</formula1>
    </dataValidation>
  </dataValidations>
  <hyperlinks>
    <hyperlink ref="B40" r:id="rId1" display="instructions" xr:uid="{61D22981-EECB-41A1-9B23-57B6FE548CD9}"/>
    <hyperlink ref="C40" r:id="rId2" xr:uid="{D793ADEC-E51B-4B9A-89C8-D2CD25FD6574}"/>
    <hyperlink ref="Q7:Q8" r:id="rId3" tooltip="What does the IPCC say about remaining global CO2 budgets?" display="info" xr:uid="{644D5CD9-921F-427D-9CF8-3277CB1C68A8}"/>
    <hyperlink ref="Q40" r:id="rId4" tooltip="main page" xr:uid="{19B04DF1-4209-4870-8939-5D958D1686DA}"/>
  </hyperlinks>
  <pageMargins left="0.7" right="0.7" top="0.78740157499999996" bottom="0.78740157499999996" header="0.3" footer="0.3"/>
  <pageSetup paperSize="9" scale="58" orientation="landscape" r:id="rId5"/>
  <drawing r:id="rId6"/>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r:uid="{2DDD7C16-9CBD-43F5-9AB9-39435F34EA06}">
          <x14:formula1>
            <xm:f>'data countries EDGAR'!$B$237:$B$452</xm:f>
          </x14:formula1>
          <xm:sqref>B18:C18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1"/>
  <dimension ref="A1:C3"/>
  <sheetViews>
    <sheetView workbookViewId="0"/>
  </sheetViews>
  <sheetFormatPr baseColWidth="10" defaultColWidth="11.42578125" defaultRowHeight="15" x14ac:dyDescent="0.25"/>
  <sheetData>
    <row r="1" spans="1:3" x14ac:dyDescent="0.25">
      <c r="A1" t="s">
        <v>8</v>
      </c>
    </row>
    <row r="2" spans="1:3" ht="409.5" x14ac:dyDescent="0.25">
      <c r="B2" t="s">
        <v>9</v>
      </c>
      <c r="C2" s="17" t="s">
        <v>10</v>
      </c>
    </row>
    <row r="3" spans="1:3" x14ac:dyDescent="0.25">
      <c r="B3" t="s">
        <v>11</v>
      </c>
      <c r="C3" t="s">
        <v>12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AA3E0-E48E-4979-B7AF-EA20132A6E47}">
  <dimension ref="B2:CO23"/>
  <sheetViews>
    <sheetView workbookViewId="0">
      <selection activeCell="F25" sqref="F25"/>
    </sheetView>
  </sheetViews>
  <sheetFormatPr baseColWidth="10" defaultColWidth="6.140625" defaultRowHeight="15" x14ac:dyDescent="0.25"/>
  <cols>
    <col min="2" max="2" width="7.42578125" bestFit="1" customWidth="1"/>
    <col min="3" max="3" width="10.85546875" customWidth="1"/>
    <col min="4" max="4" width="5.5703125" bestFit="1" customWidth="1"/>
    <col min="5" max="6" width="7.28515625" bestFit="1" customWidth="1"/>
    <col min="7" max="7" width="6.42578125" bestFit="1" customWidth="1"/>
    <col min="8" max="10" width="6.140625" bestFit="1" customWidth="1"/>
    <col min="11" max="12" width="7.28515625" bestFit="1" customWidth="1"/>
    <col min="13" max="13" width="6.5703125" bestFit="1" customWidth="1"/>
    <col min="14" max="14" width="9.5703125" bestFit="1" customWidth="1"/>
    <col min="15" max="15" width="8.28515625" bestFit="1" customWidth="1"/>
    <col min="16" max="17" width="6.42578125" bestFit="1" customWidth="1"/>
    <col min="18" max="18" width="6.5703125" bestFit="1" customWidth="1"/>
    <col min="19" max="19" width="12.7109375" bestFit="1" customWidth="1"/>
    <col min="20" max="21" width="12" bestFit="1" customWidth="1"/>
    <col min="22" max="22" width="9.5703125" customWidth="1"/>
    <col min="23" max="26" width="8.140625" bestFit="1" customWidth="1"/>
    <col min="27" max="27" width="36.42578125" bestFit="1" customWidth="1"/>
    <col min="28" max="28" width="6.28515625" bestFit="1" customWidth="1"/>
    <col min="29" max="29" width="9.5703125" bestFit="1" customWidth="1"/>
    <col min="30" max="33" width="6.28515625" bestFit="1" customWidth="1"/>
    <col min="34" max="34" width="8.85546875" bestFit="1" customWidth="1"/>
    <col min="35" max="93" width="7" bestFit="1" customWidth="1"/>
  </cols>
  <sheetData>
    <row r="2" spans="2:93" x14ac:dyDescent="0.25">
      <c r="L2" s="3" t="s">
        <v>258</v>
      </c>
      <c r="M2" s="5">
        <f>'web app'!F26</f>
        <v>175.0855157495993</v>
      </c>
    </row>
    <row r="3" spans="2:93" x14ac:dyDescent="0.25">
      <c r="C3" s="13">
        <v>2010</v>
      </c>
      <c r="D3" s="13"/>
      <c r="E3" s="13"/>
      <c r="F3" s="13"/>
      <c r="G3" s="13"/>
      <c r="H3" s="13">
        <v>2015</v>
      </c>
      <c r="I3" s="13"/>
      <c r="J3" s="13"/>
      <c r="K3" s="13"/>
      <c r="L3" s="13"/>
      <c r="M3" s="13">
        <v>2020</v>
      </c>
      <c r="N3" s="13"/>
      <c r="O3" s="66"/>
      <c r="P3" s="66"/>
      <c r="Q3" s="66"/>
      <c r="R3" s="13">
        <v>2025</v>
      </c>
      <c r="S3" s="66"/>
      <c r="T3" s="66"/>
      <c r="U3" s="66"/>
      <c r="V3" s="13"/>
      <c r="W3" s="66">
        <v>2030</v>
      </c>
    </row>
    <row r="4" spans="2:93" x14ac:dyDescent="0.25">
      <c r="B4" t="s">
        <v>256</v>
      </c>
      <c r="C4" s="4">
        <f>'data countries EDGAR'!E4/1000</f>
        <v>9.1060051106072013</v>
      </c>
      <c r="D4" s="4">
        <f>'data countries EDGAR'!F4/1000</f>
        <v>9.9557481664107002</v>
      </c>
      <c r="E4" s="4">
        <f>'data countries EDGAR'!G4/1000</f>
        <v>10.270740973698</v>
      </c>
      <c r="F4" s="4">
        <f>'data countries EDGAR'!H4/1000</f>
        <v>10.760430002475999</v>
      </c>
      <c r="G4" s="4">
        <f>'data countries EDGAR'!I4/1000</f>
        <v>10.881104245735999</v>
      </c>
      <c r="H4" s="4">
        <f>'data countries EDGAR'!J4/1000</f>
        <v>10.749896615323999</v>
      </c>
      <c r="I4" s="4">
        <f>'data countries EDGAR'!K4/1000</f>
        <v>10.77372584143</v>
      </c>
      <c r="J4" s="4">
        <f>'data countries EDGAR'!L4/1000</f>
        <v>10.999418847789</v>
      </c>
      <c r="K4" s="4">
        <f>'data countries EDGAR'!M4/1000</f>
        <v>11.527511684497</v>
      </c>
      <c r="L4" s="4">
        <f>'data countries EDGAR'!N4/1000</f>
        <v>11.813058173650001</v>
      </c>
      <c r="M4" s="70">
        <f t="shared" ref="M4:AR4" si="0">MAX(-($L$4^2/(2*$M$2))*(M6-$L$6)+$L$4,0)</f>
        <v>11.414543359855763</v>
      </c>
      <c r="N4" s="70">
        <f t="shared" si="0"/>
        <v>11.016028546061527</v>
      </c>
      <c r="O4" s="70">
        <f t="shared" si="0"/>
        <v>10.617513732267289</v>
      </c>
      <c r="P4" s="70">
        <f t="shared" si="0"/>
        <v>10.218998918473051</v>
      </c>
      <c r="Q4" s="70">
        <f t="shared" si="0"/>
        <v>9.8204841046788154</v>
      </c>
      <c r="R4" s="70">
        <f t="shared" si="0"/>
        <v>9.4219692908845776</v>
      </c>
      <c r="S4" s="70">
        <f t="shared" si="0"/>
        <v>9.0234544770903398</v>
      </c>
      <c r="T4" s="70">
        <f t="shared" si="0"/>
        <v>8.6249396632961037</v>
      </c>
      <c r="U4" s="70">
        <f t="shared" si="0"/>
        <v>8.2264248495018659</v>
      </c>
      <c r="V4" s="70">
        <f t="shared" si="0"/>
        <v>7.827910035707629</v>
      </c>
      <c r="W4" s="70">
        <f t="shared" si="0"/>
        <v>7.4293952219133921</v>
      </c>
      <c r="X4" s="71">
        <f t="shared" si="0"/>
        <v>7.0308804081191543</v>
      </c>
      <c r="Y4" s="71">
        <f t="shared" si="0"/>
        <v>6.6323655943249173</v>
      </c>
      <c r="Z4" s="71">
        <f t="shared" si="0"/>
        <v>6.2338507805306804</v>
      </c>
      <c r="AA4" s="71">
        <f t="shared" si="0"/>
        <v>5.8353359667364426</v>
      </c>
      <c r="AB4" s="71">
        <f t="shared" si="0"/>
        <v>5.4368211529422057</v>
      </c>
      <c r="AC4" s="71">
        <f t="shared" si="0"/>
        <v>5.0383063391479688</v>
      </c>
      <c r="AD4" s="71">
        <f t="shared" si="0"/>
        <v>4.639791525353731</v>
      </c>
      <c r="AE4" s="71">
        <f t="shared" si="0"/>
        <v>4.241276711559494</v>
      </c>
      <c r="AF4" s="71">
        <f t="shared" si="0"/>
        <v>3.8427618977652571</v>
      </c>
      <c r="AG4" s="71">
        <f t="shared" si="0"/>
        <v>3.4442470839710193</v>
      </c>
      <c r="AH4" s="71">
        <f t="shared" si="0"/>
        <v>3.0457322701767833</v>
      </c>
      <c r="AI4" s="71">
        <f t="shared" si="0"/>
        <v>2.6472174563825455</v>
      </c>
      <c r="AJ4" s="71">
        <f t="shared" si="0"/>
        <v>2.2487026425883077</v>
      </c>
      <c r="AK4" s="71">
        <f t="shared" si="0"/>
        <v>1.8501878287940716</v>
      </c>
      <c r="AL4" s="71">
        <f t="shared" si="0"/>
        <v>1.4516730149998338</v>
      </c>
      <c r="AM4" s="71">
        <f t="shared" si="0"/>
        <v>1.053158201205596</v>
      </c>
      <c r="AN4" s="71">
        <f t="shared" si="0"/>
        <v>0.65464338741135997</v>
      </c>
      <c r="AO4" s="71">
        <f t="shared" si="0"/>
        <v>0.25612857361712216</v>
      </c>
      <c r="AP4" s="71">
        <f t="shared" si="0"/>
        <v>0</v>
      </c>
      <c r="AQ4" s="71">
        <f t="shared" si="0"/>
        <v>0</v>
      </c>
      <c r="AR4" s="69">
        <f t="shared" si="0"/>
        <v>0</v>
      </c>
      <c r="AS4" s="69">
        <f t="shared" ref="AS4:BX4" si="1">MAX(-($L$4^2/(2*$M$2))*(AS6-$L$6)+$L$4,0)</f>
        <v>0</v>
      </c>
      <c r="AT4" s="69">
        <f t="shared" si="1"/>
        <v>0</v>
      </c>
      <c r="AU4" s="69">
        <f t="shared" si="1"/>
        <v>0</v>
      </c>
      <c r="AV4" s="69">
        <f t="shared" si="1"/>
        <v>0</v>
      </c>
      <c r="AW4" s="69">
        <f t="shared" si="1"/>
        <v>0</v>
      </c>
      <c r="AX4" s="69">
        <f t="shared" si="1"/>
        <v>0</v>
      </c>
      <c r="AY4" s="69">
        <f t="shared" si="1"/>
        <v>0</v>
      </c>
      <c r="AZ4" s="69">
        <f t="shared" si="1"/>
        <v>0</v>
      </c>
      <c r="BA4" s="69">
        <f t="shared" si="1"/>
        <v>0</v>
      </c>
      <c r="BB4" s="69">
        <f t="shared" si="1"/>
        <v>0</v>
      </c>
      <c r="BC4" s="69">
        <f t="shared" si="1"/>
        <v>0</v>
      </c>
      <c r="BD4" s="69">
        <f t="shared" si="1"/>
        <v>0</v>
      </c>
      <c r="BE4" s="69">
        <f t="shared" si="1"/>
        <v>0</v>
      </c>
      <c r="BF4" s="69">
        <f t="shared" si="1"/>
        <v>0</v>
      </c>
      <c r="BG4" s="69">
        <f t="shared" si="1"/>
        <v>0</v>
      </c>
      <c r="BH4" s="69">
        <f t="shared" si="1"/>
        <v>0</v>
      </c>
      <c r="BI4" s="69">
        <f t="shared" si="1"/>
        <v>0</v>
      </c>
      <c r="BJ4" s="69">
        <f t="shared" si="1"/>
        <v>0</v>
      </c>
      <c r="BK4" s="69">
        <f t="shared" si="1"/>
        <v>0</v>
      </c>
      <c r="BL4" s="69">
        <f t="shared" si="1"/>
        <v>0</v>
      </c>
      <c r="BM4" s="69">
        <f t="shared" si="1"/>
        <v>0</v>
      </c>
      <c r="BN4" s="69">
        <f t="shared" si="1"/>
        <v>0</v>
      </c>
      <c r="BO4" s="69">
        <f t="shared" si="1"/>
        <v>0</v>
      </c>
      <c r="BP4" s="69">
        <f t="shared" si="1"/>
        <v>0</v>
      </c>
      <c r="BQ4" s="69">
        <f t="shared" si="1"/>
        <v>0</v>
      </c>
      <c r="BR4" s="69">
        <f t="shared" si="1"/>
        <v>0</v>
      </c>
      <c r="BS4" s="69">
        <f t="shared" si="1"/>
        <v>0</v>
      </c>
      <c r="BT4" s="69">
        <f t="shared" si="1"/>
        <v>0</v>
      </c>
      <c r="BU4" s="69">
        <f t="shared" si="1"/>
        <v>0</v>
      </c>
      <c r="BV4" s="69">
        <f t="shared" si="1"/>
        <v>0</v>
      </c>
      <c r="BW4" s="69">
        <f t="shared" si="1"/>
        <v>0</v>
      </c>
      <c r="BX4" s="69">
        <f t="shared" si="1"/>
        <v>0</v>
      </c>
      <c r="BY4" s="69">
        <f t="shared" ref="BY4:CO4" si="2">MAX(-($L$4^2/(2*$M$2))*(BY6-$L$6)+$L$4,0)</f>
        <v>0</v>
      </c>
      <c r="BZ4" s="69">
        <f t="shared" si="2"/>
        <v>0</v>
      </c>
      <c r="CA4" s="69">
        <f t="shared" si="2"/>
        <v>0</v>
      </c>
      <c r="CB4" s="69">
        <f t="shared" si="2"/>
        <v>0</v>
      </c>
      <c r="CC4" s="69">
        <f t="shared" si="2"/>
        <v>0</v>
      </c>
      <c r="CD4" s="69">
        <f t="shared" si="2"/>
        <v>0</v>
      </c>
      <c r="CE4" s="69">
        <f t="shared" si="2"/>
        <v>0</v>
      </c>
      <c r="CF4" s="69">
        <f t="shared" si="2"/>
        <v>0</v>
      </c>
      <c r="CG4" s="69">
        <f t="shared" si="2"/>
        <v>0</v>
      </c>
      <c r="CH4" s="69">
        <f t="shared" si="2"/>
        <v>0</v>
      </c>
      <c r="CI4" s="69">
        <f t="shared" si="2"/>
        <v>0</v>
      </c>
      <c r="CJ4" s="69">
        <f t="shared" si="2"/>
        <v>0</v>
      </c>
      <c r="CK4" s="69">
        <f t="shared" si="2"/>
        <v>0</v>
      </c>
      <c r="CL4" s="69">
        <f t="shared" si="2"/>
        <v>0</v>
      </c>
      <c r="CM4" s="69">
        <f t="shared" si="2"/>
        <v>0</v>
      </c>
      <c r="CN4" s="69">
        <f t="shared" si="2"/>
        <v>0</v>
      </c>
      <c r="CO4" s="69">
        <f t="shared" si="2"/>
        <v>0</v>
      </c>
    </row>
    <row r="5" spans="2:93" x14ac:dyDescent="0.25">
      <c r="B5" s="172" t="s">
        <v>257</v>
      </c>
      <c r="C5" s="6"/>
      <c r="D5" s="6"/>
      <c r="E5" s="6"/>
      <c r="F5" s="6"/>
      <c r="G5" s="6"/>
      <c r="H5" s="6"/>
      <c r="I5" s="6"/>
      <c r="J5" s="6"/>
      <c r="K5" s="6"/>
      <c r="L5" s="48">
        <f>'data countries EDGAR'!N4/1000</f>
        <v>11.813058173650001</v>
      </c>
      <c r="M5" s="48">
        <f>'data countries EDGAR'!O4/1000</f>
        <v>11.964128535505001</v>
      </c>
      <c r="N5" s="48">
        <f>'data countries EDGAR'!P4/1000</f>
        <v>12.551864515963</v>
      </c>
      <c r="O5" s="48">
        <f>'data countries EDGAR'!Q4/1000</f>
        <v>12.518684441195001</v>
      </c>
      <c r="P5" s="48">
        <f>'data countries EDGAR'!R4/1000</f>
        <v>13.021241978837001</v>
      </c>
      <c r="Q5" s="48">
        <f>'data countries EDGAR'!S4/1000</f>
        <v>13.124727993147001</v>
      </c>
      <c r="R5" s="6"/>
      <c r="S5" s="6"/>
      <c r="T5" s="6"/>
      <c r="U5" s="6"/>
      <c r="V5" s="6"/>
      <c r="W5" s="6"/>
    </row>
    <row r="6" spans="2:93" x14ac:dyDescent="0.25">
      <c r="C6" s="3">
        <v>2010</v>
      </c>
      <c r="D6" s="3">
        <f t="shared" ref="D6:W6" si="3">C6+1</f>
        <v>2011</v>
      </c>
      <c r="E6" s="3">
        <f t="shared" si="3"/>
        <v>2012</v>
      </c>
      <c r="F6" s="3">
        <f t="shared" si="3"/>
        <v>2013</v>
      </c>
      <c r="G6" s="3">
        <f t="shared" si="3"/>
        <v>2014</v>
      </c>
      <c r="H6" s="3">
        <f t="shared" si="3"/>
        <v>2015</v>
      </c>
      <c r="I6" s="3">
        <f t="shared" si="3"/>
        <v>2016</v>
      </c>
      <c r="J6" s="3">
        <f t="shared" si="3"/>
        <v>2017</v>
      </c>
      <c r="K6" s="3">
        <f t="shared" si="3"/>
        <v>2018</v>
      </c>
      <c r="L6" s="3">
        <f t="shared" si="3"/>
        <v>2019</v>
      </c>
      <c r="M6" s="3">
        <f t="shared" si="3"/>
        <v>2020</v>
      </c>
      <c r="N6" s="3">
        <f t="shared" si="3"/>
        <v>2021</v>
      </c>
      <c r="O6" s="3">
        <f t="shared" si="3"/>
        <v>2022</v>
      </c>
      <c r="P6" s="3">
        <f t="shared" si="3"/>
        <v>2023</v>
      </c>
      <c r="Q6" s="3">
        <f t="shared" si="3"/>
        <v>2024</v>
      </c>
      <c r="R6" s="3">
        <f t="shared" si="3"/>
        <v>2025</v>
      </c>
      <c r="S6" s="3">
        <f t="shared" si="3"/>
        <v>2026</v>
      </c>
      <c r="T6" s="3">
        <f t="shared" si="3"/>
        <v>2027</v>
      </c>
      <c r="U6" s="3">
        <f t="shared" si="3"/>
        <v>2028</v>
      </c>
      <c r="V6" s="3">
        <f t="shared" si="3"/>
        <v>2029</v>
      </c>
      <c r="W6" s="3">
        <f t="shared" si="3"/>
        <v>2030</v>
      </c>
      <c r="X6" s="3">
        <f t="shared" ref="X6" si="4">W6+1</f>
        <v>2031</v>
      </c>
      <c r="Y6" s="3">
        <f t="shared" ref="Y6" si="5">X6+1</f>
        <v>2032</v>
      </c>
      <c r="Z6" s="3">
        <f t="shared" ref="Z6" si="6">Y6+1</f>
        <v>2033</v>
      </c>
      <c r="AA6" s="3">
        <f t="shared" ref="AA6" si="7">Z6+1</f>
        <v>2034</v>
      </c>
      <c r="AB6" s="3">
        <f t="shared" ref="AB6" si="8">AA6+1</f>
        <v>2035</v>
      </c>
      <c r="AC6" s="3">
        <f t="shared" ref="AC6" si="9">AB6+1</f>
        <v>2036</v>
      </c>
      <c r="AD6" s="3">
        <f t="shared" ref="AD6" si="10">AC6+1</f>
        <v>2037</v>
      </c>
      <c r="AE6" s="3">
        <f t="shared" ref="AE6" si="11">AD6+1</f>
        <v>2038</v>
      </c>
      <c r="AF6" s="3">
        <f t="shared" ref="AF6" si="12">AE6+1</f>
        <v>2039</v>
      </c>
      <c r="AG6" s="3">
        <f t="shared" ref="AG6" si="13">AF6+1</f>
        <v>2040</v>
      </c>
      <c r="AH6" s="3">
        <f t="shared" ref="AH6" si="14">AG6+1</f>
        <v>2041</v>
      </c>
      <c r="AI6" s="3">
        <f t="shared" ref="AI6" si="15">AH6+1</f>
        <v>2042</v>
      </c>
      <c r="AJ6" s="3">
        <f t="shared" ref="AJ6" si="16">AI6+1</f>
        <v>2043</v>
      </c>
      <c r="AK6" s="3">
        <f t="shared" ref="AK6" si="17">AJ6+1</f>
        <v>2044</v>
      </c>
      <c r="AL6" s="3">
        <f t="shared" ref="AL6" si="18">AK6+1</f>
        <v>2045</v>
      </c>
      <c r="AM6" s="3">
        <f t="shared" ref="AM6" si="19">AL6+1</f>
        <v>2046</v>
      </c>
      <c r="AN6" s="3">
        <f t="shared" ref="AN6" si="20">AM6+1</f>
        <v>2047</v>
      </c>
      <c r="AO6" s="3">
        <f t="shared" ref="AO6" si="21">AN6+1</f>
        <v>2048</v>
      </c>
      <c r="AP6" s="3">
        <f t="shared" ref="AP6" si="22">AO6+1</f>
        <v>2049</v>
      </c>
      <c r="AQ6" s="3">
        <f t="shared" ref="AQ6" si="23">AP6+1</f>
        <v>2050</v>
      </c>
      <c r="AR6" s="3">
        <f t="shared" ref="AR6" si="24">AQ6+1</f>
        <v>2051</v>
      </c>
      <c r="AS6" s="3">
        <f t="shared" ref="AS6" si="25">AR6+1</f>
        <v>2052</v>
      </c>
      <c r="AT6" s="3">
        <f t="shared" ref="AT6" si="26">AS6+1</f>
        <v>2053</v>
      </c>
      <c r="AU6" s="3">
        <f t="shared" ref="AU6" si="27">AT6+1</f>
        <v>2054</v>
      </c>
      <c r="AV6" s="3">
        <f t="shared" ref="AV6" si="28">AU6+1</f>
        <v>2055</v>
      </c>
      <c r="AW6" s="3">
        <f t="shared" ref="AW6" si="29">AV6+1</f>
        <v>2056</v>
      </c>
      <c r="AX6" s="3">
        <f t="shared" ref="AX6" si="30">AW6+1</f>
        <v>2057</v>
      </c>
      <c r="AY6" s="3">
        <f t="shared" ref="AY6" si="31">AX6+1</f>
        <v>2058</v>
      </c>
      <c r="AZ6" s="3">
        <f t="shared" ref="AZ6" si="32">AY6+1</f>
        <v>2059</v>
      </c>
      <c r="BA6" s="3">
        <f t="shared" ref="BA6" si="33">AZ6+1</f>
        <v>2060</v>
      </c>
      <c r="BB6" s="3">
        <f t="shared" ref="BB6" si="34">BA6+1</f>
        <v>2061</v>
      </c>
      <c r="BC6" s="3">
        <f t="shared" ref="BC6" si="35">BB6+1</f>
        <v>2062</v>
      </c>
      <c r="BD6" s="3">
        <f t="shared" ref="BD6" si="36">BC6+1</f>
        <v>2063</v>
      </c>
      <c r="BE6" s="3">
        <f t="shared" ref="BE6" si="37">BD6+1</f>
        <v>2064</v>
      </c>
      <c r="BF6" s="3">
        <f t="shared" ref="BF6" si="38">BE6+1</f>
        <v>2065</v>
      </c>
      <c r="BG6" s="3">
        <f t="shared" ref="BG6" si="39">BF6+1</f>
        <v>2066</v>
      </c>
      <c r="BH6" s="3">
        <f t="shared" ref="BH6" si="40">BG6+1</f>
        <v>2067</v>
      </c>
      <c r="BI6" s="3">
        <f t="shared" ref="BI6" si="41">BH6+1</f>
        <v>2068</v>
      </c>
      <c r="BJ6" s="3">
        <f t="shared" ref="BJ6" si="42">BI6+1</f>
        <v>2069</v>
      </c>
      <c r="BK6" s="3">
        <f t="shared" ref="BK6" si="43">BJ6+1</f>
        <v>2070</v>
      </c>
      <c r="BL6" s="3">
        <f t="shared" ref="BL6" si="44">BK6+1</f>
        <v>2071</v>
      </c>
      <c r="BM6" s="3">
        <f t="shared" ref="BM6" si="45">BL6+1</f>
        <v>2072</v>
      </c>
      <c r="BN6" s="3">
        <f t="shared" ref="BN6" si="46">BM6+1</f>
        <v>2073</v>
      </c>
      <c r="BO6" s="3">
        <f t="shared" ref="BO6" si="47">BN6+1</f>
        <v>2074</v>
      </c>
      <c r="BP6" s="3">
        <f t="shared" ref="BP6" si="48">BO6+1</f>
        <v>2075</v>
      </c>
      <c r="BQ6" s="3">
        <f t="shared" ref="BQ6" si="49">BP6+1</f>
        <v>2076</v>
      </c>
      <c r="BR6" s="3">
        <f t="shared" ref="BR6" si="50">BQ6+1</f>
        <v>2077</v>
      </c>
      <c r="BS6" s="3">
        <f t="shared" ref="BS6" si="51">BR6+1</f>
        <v>2078</v>
      </c>
      <c r="BT6" s="3">
        <f t="shared" ref="BT6" si="52">BS6+1</f>
        <v>2079</v>
      </c>
      <c r="BU6" s="3">
        <f t="shared" ref="BU6" si="53">BT6+1</f>
        <v>2080</v>
      </c>
      <c r="BV6" s="3">
        <f t="shared" ref="BV6" si="54">BU6+1</f>
        <v>2081</v>
      </c>
      <c r="BW6" s="3">
        <f t="shared" ref="BW6" si="55">BV6+1</f>
        <v>2082</v>
      </c>
      <c r="BX6" s="3">
        <f t="shared" ref="BX6" si="56">BW6+1</f>
        <v>2083</v>
      </c>
      <c r="BY6" s="3">
        <f t="shared" ref="BY6" si="57">BX6+1</f>
        <v>2084</v>
      </c>
      <c r="BZ6" s="3">
        <f t="shared" ref="BZ6" si="58">BY6+1</f>
        <v>2085</v>
      </c>
      <c r="CA6" s="3">
        <f t="shared" ref="CA6" si="59">BZ6+1</f>
        <v>2086</v>
      </c>
      <c r="CB6" s="3">
        <f t="shared" ref="CB6" si="60">CA6+1</f>
        <v>2087</v>
      </c>
      <c r="CC6" s="3">
        <f t="shared" ref="CC6" si="61">CB6+1</f>
        <v>2088</v>
      </c>
      <c r="CD6" s="3">
        <f t="shared" ref="CD6" si="62">CC6+1</f>
        <v>2089</v>
      </c>
      <c r="CE6" s="3">
        <f t="shared" ref="CE6" si="63">CD6+1</f>
        <v>2090</v>
      </c>
      <c r="CF6" s="3">
        <f t="shared" ref="CF6" si="64">CE6+1</f>
        <v>2091</v>
      </c>
      <c r="CG6" s="3">
        <f t="shared" ref="CG6" si="65">CF6+1</f>
        <v>2092</v>
      </c>
      <c r="CH6" s="3">
        <f t="shared" ref="CH6" si="66">CG6+1</f>
        <v>2093</v>
      </c>
      <c r="CI6" s="3">
        <f t="shared" ref="CI6" si="67">CH6+1</f>
        <v>2094</v>
      </c>
      <c r="CJ6" s="3">
        <f t="shared" ref="CJ6" si="68">CI6+1</f>
        <v>2095</v>
      </c>
      <c r="CK6" s="3">
        <f t="shared" ref="CK6" si="69">CJ6+1</f>
        <v>2096</v>
      </c>
      <c r="CL6" s="3">
        <f t="shared" ref="CL6" si="70">CK6+1</f>
        <v>2097</v>
      </c>
      <c r="CM6" s="3">
        <f t="shared" ref="CM6" si="71">CL6+1</f>
        <v>2098</v>
      </c>
      <c r="CN6" s="3">
        <f t="shared" ref="CN6" si="72">CM6+1</f>
        <v>2099</v>
      </c>
      <c r="CO6" s="3">
        <f t="shared" ref="CO6" si="73">CN6+1</f>
        <v>2100</v>
      </c>
    </row>
    <row r="7" spans="2:93" x14ac:dyDescent="0.25">
      <c r="C7" s="25"/>
      <c r="D7" s="3"/>
      <c r="E7" s="3"/>
      <c r="F7" s="3"/>
      <c r="G7" s="3"/>
      <c r="H7" s="3"/>
      <c r="I7" s="3"/>
      <c r="J7" s="3"/>
      <c r="K7" s="3"/>
      <c r="N7" s="3"/>
      <c r="O7" s="3"/>
      <c r="P7" s="3"/>
      <c r="Q7" s="3"/>
      <c r="R7" s="3"/>
      <c r="S7" s="3"/>
      <c r="T7" s="3"/>
      <c r="U7" s="3"/>
      <c r="V7" s="3"/>
      <c r="W7" s="5">
        <f>'web app'!C28</f>
        <v>7.4293952219133921</v>
      </c>
    </row>
    <row r="9" spans="2:93" x14ac:dyDescent="0.25">
      <c r="C9" t="s">
        <v>252</v>
      </c>
      <c r="M9" s="67">
        <f>M4-L4</f>
        <v>-0.39851481379423781</v>
      </c>
      <c r="N9" s="67">
        <f t="shared" ref="N9:W9" si="74">N4-M4</f>
        <v>-0.39851481379423603</v>
      </c>
      <c r="O9" s="67">
        <f t="shared" si="74"/>
        <v>-0.39851481379423781</v>
      </c>
      <c r="P9" s="67">
        <f t="shared" si="74"/>
        <v>-0.39851481379423781</v>
      </c>
      <c r="Q9" s="67">
        <f t="shared" si="74"/>
        <v>-0.39851481379423603</v>
      </c>
      <c r="R9" s="67">
        <f t="shared" si="74"/>
        <v>-0.39851481379423781</v>
      </c>
      <c r="S9" s="67">
        <f t="shared" si="74"/>
        <v>-0.39851481379423781</v>
      </c>
      <c r="T9" s="67">
        <f t="shared" si="74"/>
        <v>-0.39851481379423603</v>
      </c>
      <c r="U9" s="67">
        <f t="shared" si="74"/>
        <v>-0.39851481379423781</v>
      </c>
      <c r="V9" s="67">
        <f t="shared" si="74"/>
        <v>-0.39851481379423692</v>
      </c>
      <c r="W9" s="67">
        <f t="shared" si="74"/>
        <v>-0.39851481379423692</v>
      </c>
    </row>
    <row r="11" spans="2:93" x14ac:dyDescent="0.25">
      <c r="S11" s="68"/>
    </row>
    <row r="13" spans="2:93" x14ac:dyDescent="0.25">
      <c r="C13" t="s">
        <v>255</v>
      </c>
      <c r="S13" s="72">
        <f>'web app'!C27</f>
        <v>2050</v>
      </c>
      <c r="U13" s="67"/>
      <c r="X13" s="74"/>
      <c r="Y13" s="67"/>
      <c r="Z13" s="67"/>
      <c r="AC13" s="73"/>
      <c r="AD13" s="67"/>
    </row>
    <row r="16" spans="2:93" x14ac:dyDescent="0.25">
      <c r="C16" t="s">
        <v>262</v>
      </c>
      <c r="D16" t="s">
        <v>263</v>
      </c>
      <c r="E16" t="s">
        <v>264</v>
      </c>
      <c r="F16" t="s">
        <v>265</v>
      </c>
      <c r="G16" t="s">
        <v>266</v>
      </c>
      <c r="H16">
        <v>2019</v>
      </c>
      <c r="I16">
        <v>2020</v>
      </c>
      <c r="J16">
        <v>2021</v>
      </c>
      <c r="K16" t="s">
        <v>267</v>
      </c>
      <c r="L16" t="s">
        <v>268</v>
      </c>
      <c r="M16" t="s">
        <v>266</v>
      </c>
      <c r="N16" t="s">
        <v>269</v>
      </c>
      <c r="O16" t="s">
        <v>270</v>
      </c>
      <c r="P16" t="s">
        <v>271</v>
      </c>
      <c r="Q16" t="s">
        <v>272</v>
      </c>
    </row>
    <row r="17" spans="2:93" x14ac:dyDescent="0.25">
      <c r="R17" t="s">
        <v>273</v>
      </c>
      <c r="S17" t="s">
        <v>274</v>
      </c>
      <c r="T17" t="s">
        <v>275</v>
      </c>
      <c r="U17" t="s">
        <v>276</v>
      </c>
      <c r="V17" t="s">
        <v>277</v>
      </c>
      <c r="W17" t="s">
        <v>278</v>
      </c>
      <c r="X17" t="s">
        <v>279</v>
      </c>
      <c r="Y17" t="s">
        <v>278</v>
      </c>
      <c r="Z17" t="s">
        <v>280</v>
      </c>
      <c r="AA17" t="s">
        <v>283</v>
      </c>
    </row>
    <row r="18" spans="2:93" x14ac:dyDescent="0.25">
      <c r="B18" s="81" t="s">
        <v>282</v>
      </c>
      <c r="C18" s="13">
        <f>'web app'!C12</f>
        <v>668.55</v>
      </c>
      <c r="D18" s="82">
        <f>'web app'!C20</f>
        <v>0.5</v>
      </c>
      <c r="E18" s="12">
        <f>'web app'!C22</f>
        <v>0.18414258767072317</v>
      </c>
      <c r="F18" s="12">
        <f>'web app'!C23</f>
        <v>0.32196461945746269</v>
      </c>
      <c r="G18" s="67">
        <f>C18*(D18*E18+(1-D18)*F18)</f>
        <v>169.17898666277429</v>
      </c>
      <c r="H18" s="83">
        <f>'data countries EDGAR'!N4/1000</f>
        <v>11.813058173650001</v>
      </c>
      <c r="I18" s="83">
        <f>'data countries EDGAR'!O4/1000</f>
        <v>11.964128535505001</v>
      </c>
      <c r="J18" s="83">
        <f>'data countries EDGAR'!P4/1000</f>
        <v>12.551864515963</v>
      </c>
      <c r="K18" s="81" t="str">
        <f>'web app'!B18</f>
        <v>China</v>
      </c>
      <c r="L18" s="84">
        <v>2019</v>
      </c>
      <c r="M18" s="85">
        <f>G18</f>
        <v>169.17898666277429</v>
      </c>
      <c r="N18" s="67">
        <f>SUM(M21:CO21)</f>
        <v>169.17898666271594</v>
      </c>
      <c r="O18" s="86">
        <f>ROUND(N18/M18-1,4)</f>
        <v>0</v>
      </c>
      <c r="P18" s="94">
        <f>H18</f>
        <v>11.813058173650001</v>
      </c>
      <c r="Q18" s="87">
        <v>0</v>
      </c>
      <c r="R18" s="95">
        <f>P18-Q18</f>
        <v>11.813058173650001</v>
      </c>
      <c r="S18" s="88">
        <f>-2*P18*(L18+1)+Q18*4202-2*M18</f>
        <v>-48063.112994871553</v>
      </c>
      <c r="T18" s="89">
        <f>P18*(L18+1)*(L18+1)+Q18*(L18*(L18+1)-2101*(2*L18+1))+M18*(2*L18+1)</f>
        <v>48885316.498892412</v>
      </c>
      <c r="U18" s="88">
        <f>(-S18-SQRT(S18^2-4*R18*T18))/(2*R18)</f>
        <v>2019.5084361783415</v>
      </c>
      <c r="V18" s="88">
        <f>(-S18+SQRT(S18^2-4*R18*T18))/(2*R18)</f>
        <v>2049.1342716075465</v>
      </c>
      <c r="W18" s="90">
        <f>V18</f>
        <v>2049.1342716075465</v>
      </c>
      <c r="X18" s="91">
        <f>(Q18*(L18+0.5)-P18*Y18)/(Q18-P18)</f>
        <v>2049.1342716075465</v>
      </c>
      <c r="Y18" s="91">
        <f>V18</f>
        <v>2049.1342716075465</v>
      </c>
      <c r="Z18" s="91">
        <f>ROUNDDOWN(Y18,0)</f>
        <v>2049</v>
      </c>
      <c r="AA18" s="68" cm="1">
        <f t="array" ref="AA18">INDEX(M20:CO20,MATCH(_xlfn.AGGREGATE(15,6,(M21:CO21)/(M21:CO21&gt;=0),1),M21:CO21,0))</f>
        <v>2050</v>
      </c>
      <c r="AF18" s="92"/>
    </row>
    <row r="20" spans="2:93" x14ac:dyDescent="0.25">
      <c r="K20" t="s">
        <v>27</v>
      </c>
      <c r="L20">
        <v>2019</v>
      </c>
      <c r="M20">
        <v>2020</v>
      </c>
      <c r="N20">
        <v>2021</v>
      </c>
      <c r="O20">
        <v>2022</v>
      </c>
      <c r="P20">
        <v>2023</v>
      </c>
      <c r="Q20">
        <v>2024</v>
      </c>
      <c r="R20">
        <v>2025</v>
      </c>
      <c r="S20">
        <v>2026</v>
      </c>
      <c r="T20">
        <v>2027</v>
      </c>
      <c r="U20">
        <v>2028</v>
      </c>
      <c r="V20">
        <v>2029</v>
      </c>
      <c r="W20">
        <v>2030</v>
      </c>
      <c r="X20">
        <v>2031</v>
      </c>
      <c r="Y20">
        <v>2032</v>
      </c>
      <c r="Z20">
        <v>2033</v>
      </c>
      <c r="AA20">
        <v>2034</v>
      </c>
      <c r="AB20">
        <v>2035</v>
      </c>
      <c r="AC20">
        <v>2036</v>
      </c>
      <c r="AD20">
        <v>2037</v>
      </c>
      <c r="AE20">
        <v>2038</v>
      </c>
      <c r="AF20">
        <v>2039</v>
      </c>
      <c r="AG20">
        <v>2040</v>
      </c>
      <c r="AH20">
        <v>2041</v>
      </c>
      <c r="AI20">
        <v>2042</v>
      </c>
      <c r="AJ20">
        <v>2043</v>
      </c>
      <c r="AK20">
        <v>2044</v>
      </c>
      <c r="AL20">
        <v>2045</v>
      </c>
      <c r="AM20">
        <v>2046</v>
      </c>
      <c r="AN20">
        <v>2047</v>
      </c>
      <c r="AO20">
        <v>2048</v>
      </c>
      <c r="AP20">
        <v>2049</v>
      </c>
      <c r="AQ20">
        <v>2050</v>
      </c>
      <c r="AR20">
        <v>2051</v>
      </c>
      <c r="AS20">
        <v>2052</v>
      </c>
      <c r="AT20">
        <v>2053</v>
      </c>
      <c r="AU20">
        <v>2054</v>
      </c>
      <c r="AV20">
        <v>2055</v>
      </c>
      <c r="AW20">
        <v>2056</v>
      </c>
      <c r="AX20">
        <v>2057</v>
      </c>
      <c r="AY20">
        <v>2058</v>
      </c>
      <c r="AZ20">
        <v>2059</v>
      </c>
      <c r="BA20">
        <v>2060</v>
      </c>
      <c r="BB20">
        <v>2061</v>
      </c>
      <c r="BC20">
        <v>2062</v>
      </c>
      <c r="BD20">
        <v>2063</v>
      </c>
      <c r="BE20">
        <v>2064</v>
      </c>
      <c r="BF20">
        <v>2065</v>
      </c>
      <c r="BG20">
        <v>2066</v>
      </c>
      <c r="BH20">
        <v>2067</v>
      </c>
      <c r="BI20">
        <v>2068</v>
      </c>
      <c r="BJ20">
        <v>2069</v>
      </c>
      <c r="BK20">
        <v>2070</v>
      </c>
      <c r="BL20">
        <v>2071</v>
      </c>
      <c r="BM20">
        <v>2072</v>
      </c>
      <c r="BN20">
        <v>2073</v>
      </c>
      <c r="BO20">
        <v>2074</v>
      </c>
      <c r="BP20">
        <v>2075</v>
      </c>
      <c r="BQ20">
        <v>2076</v>
      </c>
      <c r="BR20">
        <v>2077</v>
      </c>
      <c r="BS20">
        <v>2078</v>
      </c>
      <c r="BT20">
        <v>2079</v>
      </c>
      <c r="BU20">
        <v>2080</v>
      </c>
      <c r="BV20">
        <v>2081</v>
      </c>
      <c r="BW20">
        <v>2082</v>
      </c>
      <c r="BX20">
        <v>2083</v>
      </c>
      <c r="BY20">
        <v>2084</v>
      </c>
      <c r="BZ20">
        <v>2085</v>
      </c>
      <c r="CA20">
        <v>2086</v>
      </c>
      <c r="CB20">
        <v>2087</v>
      </c>
      <c r="CC20">
        <v>2088</v>
      </c>
      <c r="CD20">
        <v>2089</v>
      </c>
      <c r="CE20">
        <v>2090</v>
      </c>
      <c r="CF20">
        <v>2091</v>
      </c>
      <c r="CG20">
        <v>2092</v>
      </c>
      <c r="CH20">
        <v>2093</v>
      </c>
      <c r="CI20">
        <v>2094</v>
      </c>
      <c r="CJ20">
        <v>2095</v>
      </c>
      <c r="CK20">
        <v>2096</v>
      </c>
      <c r="CL20">
        <v>2097</v>
      </c>
      <c r="CM20">
        <v>2098</v>
      </c>
      <c r="CN20">
        <v>2099</v>
      </c>
      <c r="CO20">
        <v>2100</v>
      </c>
    </row>
    <row r="21" spans="2:93" x14ac:dyDescent="0.25">
      <c r="K21" s="92" t="s">
        <v>281</v>
      </c>
      <c r="L21" s="93">
        <f>H18</f>
        <v>11.813058173650001</v>
      </c>
      <c r="M21" s="96">
        <f t="shared" ref="M21:AR21" si="75">IF(M$20&lt;=$L18,0,IF(M$20&lt;$Z18,$P18+($Q18-$P18)/($Y18-($L18+0.5))*(M$20+0.5-($L18+0.5)),
IF(M$20=$Z18,($P18+($Q18-$P18)/($Y18-($L18+0.5))*(0.5*($Y18+$Z18)-($L18+0.5)))*($Y18-$Z18)+$Q18*($Z18+1-$Y18),
$Q18)))</f>
        <v>11.414429912085382</v>
      </c>
      <c r="N21" s="96">
        <f t="shared" si="75"/>
        <v>11.015801650520762</v>
      </c>
      <c r="O21" s="96">
        <f t="shared" si="75"/>
        <v>10.617173388956143</v>
      </c>
      <c r="P21" s="96">
        <f t="shared" si="75"/>
        <v>10.218545127391524</v>
      </c>
      <c r="Q21" s="96">
        <f t="shared" si="75"/>
        <v>9.8199168658269045</v>
      </c>
      <c r="R21" s="96">
        <f t="shared" si="75"/>
        <v>9.4212886042622834</v>
      </c>
      <c r="S21" s="96">
        <f t="shared" si="75"/>
        <v>9.0226603426976659</v>
      </c>
      <c r="T21" s="96">
        <f t="shared" si="75"/>
        <v>8.6240320811330449</v>
      </c>
      <c r="U21" s="96">
        <f t="shared" si="75"/>
        <v>8.2254038195684274</v>
      </c>
      <c r="V21" s="96">
        <f t="shared" si="75"/>
        <v>7.8267755580038072</v>
      </c>
      <c r="W21" s="96">
        <f t="shared" si="75"/>
        <v>7.4281472964391879</v>
      </c>
      <c r="X21" s="96">
        <f t="shared" si="75"/>
        <v>7.0295190348745678</v>
      </c>
      <c r="Y21" s="96">
        <f t="shared" si="75"/>
        <v>6.6308907733099485</v>
      </c>
      <c r="Z21" s="96">
        <f t="shared" si="75"/>
        <v>6.2322625117453292</v>
      </c>
      <c r="AA21" s="96">
        <f t="shared" si="75"/>
        <v>5.8336342501807099</v>
      </c>
      <c r="AB21" s="96">
        <f t="shared" si="75"/>
        <v>5.4350059886160906</v>
      </c>
      <c r="AC21" s="96">
        <f t="shared" si="75"/>
        <v>5.0363777270514714</v>
      </c>
      <c r="AD21" s="96">
        <f t="shared" si="75"/>
        <v>4.6377494654868521</v>
      </c>
      <c r="AE21" s="96">
        <f t="shared" si="75"/>
        <v>4.2391212039222328</v>
      </c>
      <c r="AF21" s="96">
        <f t="shared" si="75"/>
        <v>3.8404929423576135</v>
      </c>
      <c r="AG21" s="96">
        <f t="shared" si="75"/>
        <v>3.4418646807929942</v>
      </c>
      <c r="AH21" s="96">
        <f t="shared" si="75"/>
        <v>3.043236419228375</v>
      </c>
      <c r="AI21" s="96">
        <f t="shared" si="75"/>
        <v>2.6446081576637557</v>
      </c>
      <c r="AJ21" s="96">
        <f t="shared" si="75"/>
        <v>2.2459798960991346</v>
      </c>
      <c r="AK21" s="96">
        <f t="shared" si="75"/>
        <v>1.8473516345345153</v>
      </c>
      <c r="AL21" s="96">
        <f t="shared" si="75"/>
        <v>1.4487233729698961</v>
      </c>
      <c r="AM21" s="96">
        <f t="shared" si="75"/>
        <v>1.0500951114052768</v>
      </c>
      <c r="AN21" s="96">
        <f t="shared" si="75"/>
        <v>0.6514668498406575</v>
      </c>
      <c r="AO21" s="96">
        <f t="shared" si="75"/>
        <v>0.25283858827603822</v>
      </c>
      <c r="AP21" s="96">
        <f t="shared" si="75"/>
        <v>3.5934074753552411E-3</v>
      </c>
      <c r="AQ21" s="96">
        <f t="shared" si="75"/>
        <v>0</v>
      </c>
      <c r="AR21" s="96">
        <f t="shared" si="75"/>
        <v>0</v>
      </c>
      <c r="AS21" s="96">
        <f t="shared" ref="AS21:BX21" si="76">IF(AS$20&lt;=$L18,0,IF(AS$20&lt;$Z18,$P18+($Q18-$P18)/($Y18-($L18+0.5))*(AS$20+0.5-($L18+0.5)),
IF(AS$20=$Z18,($P18+($Q18-$P18)/($Y18-($L18+0.5))*(0.5*($Y18+$Z18)-($L18+0.5)))*($Y18-$Z18)+$Q18*($Z18+1-$Y18),
$Q18)))</f>
        <v>0</v>
      </c>
      <c r="AT21" s="96">
        <f t="shared" si="76"/>
        <v>0</v>
      </c>
      <c r="AU21" s="96">
        <f t="shared" si="76"/>
        <v>0</v>
      </c>
      <c r="AV21" s="96">
        <f t="shared" si="76"/>
        <v>0</v>
      </c>
      <c r="AW21" s="96">
        <f t="shared" si="76"/>
        <v>0</v>
      </c>
      <c r="AX21" s="96">
        <f t="shared" si="76"/>
        <v>0</v>
      </c>
      <c r="AY21" s="96">
        <f t="shared" si="76"/>
        <v>0</v>
      </c>
      <c r="AZ21" s="96">
        <f t="shared" si="76"/>
        <v>0</v>
      </c>
      <c r="BA21" s="96">
        <f t="shared" si="76"/>
        <v>0</v>
      </c>
      <c r="BB21" s="96">
        <f t="shared" si="76"/>
        <v>0</v>
      </c>
      <c r="BC21" s="96">
        <f t="shared" si="76"/>
        <v>0</v>
      </c>
      <c r="BD21" s="96">
        <f t="shared" si="76"/>
        <v>0</v>
      </c>
      <c r="BE21" s="96">
        <f t="shared" si="76"/>
        <v>0</v>
      </c>
      <c r="BF21" s="96">
        <f t="shared" si="76"/>
        <v>0</v>
      </c>
      <c r="BG21" s="96">
        <f t="shared" si="76"/>
        <v>0</v>
      </c>
      <c r="BH21" s="96">
        <f t="shared" si="76"/>
        <v>0</v>
      </c>
      <c r="BI21" s="96">
        <f t="shared" si="76"/>
        <v>0</v>
      </c>
      <c r="BJ21" s="96">
        <f t="shared" si="76"/>
        <v>0</v>
      </c>
      <c r="BK21" s="96">
        <f t="shared" si="76"/>
        <v>0</v>
      </c>
      <c r="BL21" s="96">
        <f t="shared" si="76"/>
        <v>0</v>
      </c>
      <c r="BM21" s="96">
        <f t="shared" si="76"/>
        <v>0</v>
      </c>
      <c r="BN21" s="96">
        <f t="shared" si="76"/>
        <v>0</v>
      </c>
      <c r="BO21" s="96">
        <f t="shared" si="76"/>
        <v>0</v>
      </c>
      <c r="BP21" s="96">
        <f t="shared" si="76"/>
        <v>0</v>
      </c>
      <c r="BQ21" s="96">
        <f t="shared" si="76"/>
        <v>0</v>
      </c>
      <c r="BR21" s="96">
        <f t="shared" si="76"/>
        <v>0</v>
      </c>
      <c r="BS21" s="96">
        <f t="shared" si="76"/>
        <v>0</v>
      </c>
      <c r="BT21" s="96">
        <f t="shared" si="76"/>
        <v>0</v>
      </c>
      <c r="BU21" s="96">
        <f t="shared" si="76"/>
        <v>0</v>
      </c>
      <c r="BV21" s="96">
        <f t="shared" si="76"/>
        <v>0</v>
      </c>
      <c r="BW21" s="96">
        <f t="shared" si="76"/>
        <v>0</v>
      </c>
      <c r="BX21" s="96">
        <f t="shared" si="76"/>
        <v>0</v>
      </c>
      <c r="BY21" s="96">
        <f t="shared" ref="BY21:CO21" si="77">IF(BY$20&lt;=$L18,0,IF(BY$20&lt;$Z18,$P18+($Q18-$P18)/($Y18-($L18+0.5))*(BY$20+0.5-($L18+0.5)),
IF(BY$20=$Z18,($P18+($Q18-$P18)/($Y18-($L18+0.5))*(0.5*($Y18+$Z18)-($L18+0.5)))*($Y18-$Z18)+$Q18*($Z18+1-$Y18),
$Q18)))</f>
        <v>0</v>
      </c>
      <c r="BZ21" s="96">
        <f t="shared" si="77"/>
        <v>0</v>
      </c>
      <c r="CA21" s="96">
        <f t="shared" si="77"/>
        <v>0</v>
      </c>
      <c r="CB21" s="96">
        <f t="shared" si="77"/>
        <v>0</v>
      </c>
      <c r="CC21" s="96">
        <f t="shared" si="77"/>
        <v>0</v>
      </c>
      <c r="CD21" s="96">
        <f t="shared" si="77"/>
        <v>0</v>
      </c>
      <c r="CE21" s="96">
        <f t="shared" si="77"/>
        <v>0</v>
      </c>
      <c r="CF21" s="96">
        <f t="shared" si="77"/>
        <v>0</v>
      </c>
      <c r="CG21" s="96">
        <f t="shared" si="77"/>
        <v>0</v>
      </c>
      <c r="CH21" s="96">
        <f t="shared" si="77"/>
        <v>0</v>
      </c>
      <c r="CI21" s="96">
        <f t="shared" si="77"/>
        <v>0</v>
      </c>
      <c r="CJ21" s="96">
        <f t="shared" si="77"/>
        <v>0</v>
      </c>
      <c r="CK21" s="96">
        <f t="shared" si="77"/>
        <v>0</v>
      </c>
      <c r="CL21" s="96">
        <f t="shared" si="77"/>
        <v>0</v>
      </c>
      <c r="CM21" s="96">
        <f t="shared" si="77"/>
        <v>0</v>
      </c>
      <c r="CN21" s="96">
        <f t="shared" si="77"/>
        <v>0</v>
      </c>
      <c r="CO21" s="96">
        <f t="shared" si="77"/>
        <v>0</v>
      </c>
    </row>
    <row r="23" spans="2:93" x14ac:dyDescent="0.25">
      <c r="L23" s="52">
        <f>IF(L21&lt;&gt;0,L4/L21-1,0)</f>
        <v>0</v>
      </c>
      <c r="M23" s="52">
        <f t="shared" ref="M23:BX23" si="78">IF(M21&lt;&gt;0,M4/M21-1,0)</f>
        <v>9.9389782279857286E-6</v>
      </c>
      <c r="N23" s="52">
        <f t="shared" si="78"/>
        <v>2.0597279069001218E-5</v>
      </c>
      <c r="O23" s="52">
        <f t="shared" si="78"/>
        <v>3.2055924743534803E-5</v>
      </c>
      <c r="P23" s="52">
        <f t="shared" si="78"/>
        <v>4.4408580269550413E-5</v>
      </c>
      <c r="Q23" s="52">
        <f t="shared" si="78"/>
        <v>5.7764119560488325E-5</v>
      </c>
      <c r="R23" s="52">
        <f t="shared" si="78"/>
        <v>7.2249842976379597E-5</v>
      </c>
      <c r="S23" s="52">
        <f t="shared" si="78"/>
        <v>8.8015547799802363E-5</v>
      </c>
      <c r="T23" s="52">
        <f t="shared" si="78"/>
        <v>1.0523872760681563E-4</v>
      </c>
      <c r="U23" s="52">
        <f t="shared" si="78"/>
        <v>1.2413128350119429E-4</v>
      </c>
      <c r="V23" s="52">
        <f t="shared" si="78"/>
        <v>1.449482862276863E-4</v>
      </c>
      <c r="W23" s="52">
        <f t="shared" si="78"/>
        <v>1.6799955956758872E-4</v>
      </c>
      <c r="X23" s="52">
        <f t="shared" si="78"/>
        <v>1.9366520494967787E-4</v>
      </c>
      <c r="Y23" s="52">
        <f t="shared" si="78"/>
        <v>2.2241672580469718E-4</v>
      </c>
      <c r="Z23" s="52">
        <f t="shared" si="78"/>
        <v>2.5484625885985324E-4</v>
      </c>
      <c r="AA23" s="52">
        <f t="shared" si="78"/>
        <v>2.9170779016185477E-4</v>
      </c>
      <c r="AB23" s="52">
        <f t="shared" si="78"/>
        <v>3.339765089342972E-4</v>
      </c>
      <c r="AC23" s="52">
        <f t="shared" si="78"/>
        <v>3.8293634850661284E-4</v>
      </c>
      <c r="AD23" s="52">
        <f t="shared" si="78"/>
        <v>4.4031267365252091E-4</v>
      </c>
      <c r="AE23" s="52">
        <f t="shared" si="78"/>
        <v>5.0847983192059409E-4</v>
      </c>
      <c r="AF23" s="52">
        <f t="shared" si="78"/>
        <v>5.9079796309968735E-4</v>
      </c>
      <c r="AG23" s="52">
        <f t="shared" si="78"/>
        <v>6.9218385932479087E-4</v>
      </c>
      <c r="AH23" s="52">
        <f t="shared" si="78"/>
        <v>8.2013048103601882E-4</v>
      </c>
      <c r="AI23" s="52">
        <f t="shared" si="78"/>
        <v>9.8664851775054352E-4</v>
      </c>
      <c r="AJ23" s="52">
        <f t="shared" si="78"/>
        <v>1.2122755390207018E-3</v>
      </c>
      <c r="AK23" s="52">
        <f t="shared" si="78"/>
        <v>1.5352758005222622E-3</v>
      </c>
      <c r="AL23" s="52">
        <f t="shared" si="78"/>
        <v>2.0360284682168217E-3</v>
      </c>
      <c r="AM23" s="52">
        <f t="shared" si="78"/>
        <v>2.9169641559612103E-3</v>
      </c>
      <c r="AN23" s="52">
        <f t="shared" si="78"/>
        <v>4.8759772987365668E-3</v>
      </c>
      <c r="AO23" s="52">
        <f t="shared" si="78"/>
        <v>1.3012196292964795E-2</v>
      </c>
      <c r="AP23" s="52">
        <f t="shared" si="78"/>
        <v>-1</v>
      </c>
      <c r="AQ23" s="52">
        <f t="shared" si="78"/>
        <v>0</v>
      </c>
      <c r="AR23" s="52">
        <f t="shared" si="78"/>
        <v>0</v>
      </c>
      <c r="AS23" s="52">
        <f t="shared" si="78"/>
        <v>0</v>
      </c>
      <c r="AT23" s="52">
        <f t="shared" si="78"/>
        <v>0</v>
      </c>
      <c r="AU23" s="52">
        <f t="shared" si="78"/>
        <v>0</v>
      </c>
      <c r="AV23" s="52">
        <f t="shared" si="78"/>
        <v>0</v>
      </c>
      <c r="AW23" s="52">
        <f t="shared" si="78"/>
        <v>0</v>
      </c>
      <c r="AX23" s="52">
        <f t="shared" si="78"/>
        <v>0</v>
      </c>
      <c r="AY23" s="52">
        <f t="shared" si="78"/>
        <v>0</v>
      </c>
      <c r="AZ23" s="52">
        <f t="shared" si="78"/>
        <v>0</v>
      </c>
      <c r="BA23" s="52">
        <f t="shared" si="78"/>
        <v>0</v>
      </c>
      <c r="BB23" s="52">
        <f t="shared" si="78"/>
        <v>0</v>
      </c>
      <c r="BC23" s="52">
        <f t="shared" si="78"/>
        <v>0</v>
      </c>
      <c r="BD23" s="52">
        <f t="shared" si="78"/>
        <v>0</v>
      </c>
      <c r="BE23" s="52">
        <f t="shared" si="78"/>
        <v>0</v>
      </c>
      <c r="BF23" s="52">
        <f t="shared" si="78"/>
        <v>0</v>
      </c>
      <c r="BG23" s="52">
        <f t="shared" si="78"/>
        <v>0</v>
      </c>
      <c r="BH23" s="52">
        <f t="shared" si="78"/>
        <v>0</v>
      </c>
      <c r="BI23" s="52">
        <f t="shared" si="78"/>
        <v>0</v>
      </c>
      <c r="BJ23" s="52">
        <f t="shared" si="78"/>
        <v>0</v>
      </c>
      <c r="BK23" s="52">
        <f t="shared" si="78"/>
        <v>0</v>
      </c>
      <c r="BL23" s="52">
        <f t="shared" si="78"/>
        <v>0</v>
      </c>
      <c r="BM23" s="52">
        <f t="shared" si="78"/>
        <v>0</v>
      </c>
      <c r="BN23" s="52">
        <f t="shared" si="78"/>
        <v>0</v>
      </c>
      <c r="BO23" s="52">
        <f t="shared" si="78"/>
        <v>0</v>
      </c>
      <c r="BP23" s="52">
        <f t="shared" si="78"/>
        <v>0</v>
      </c>
      <c r="BQ23" s="52">
        <f t="shared" si="78"/>
        <v>0</v>
      </c>
      <c r="BR23" s="52">
        <f t="shared" si="78"/>
        <v>0</v>
      </c>
      <c r="BS23" s="52">
        <f t="shared" si="78"/>
        <v>0</v>
      </c>
      <c r="BT23" s="52">
        <f t="shared" si="78"/>
        <v>0</v>
      </c>
      <c r="BU23" s="52">
        <f t="shared" si="78"/>
        <v>0</v>
      </c>
      <c r="BV23" s="52">
        <f t="shared" si="78"/>
        <v>0</v>
      </c>
      <c r="BW23" s="52">
        <f t="shared" si="78"/>
        <v>0</v>
      </c>
      <c r="BX23" s="52">
        <f t="shared" si="78"/>
        <v>0</v>
      </c>
      <c r="BY23" s="52">
        <f t="shared" ref="BY23:CO23" si="79">IF(BY21&lt;&gt;0,BY4/BY21-1,0)</f>
        <v>0</v>
      </c>
      <c r="BZ23" s="52">
        <f t="shared" si="79"/>
        <v>0</v>
      </c>
      <c r="CA23" s="52">
        <f t="shared" si="79"/>
        <v>0</v>
      </c>
      <c r="CB23" s="52">
        <f t="shared" si="79"/>
        <v>0</v>
      </c>
      <c r="CC23" s="52">
        <f t="shared" si="79"/>
        <v>0</v>
      </c>
      <c r="CD23" s="52">
        <f t="shared" si="79"/>
        <v>0</v>
      </c>
      <c r="CE23" s="52">
        <f t="shared" si="79"/>
        <v>0</v>
      </c>
      <c r="CF23" s="52">
        <f t="shared" si="79"/>
        <v>0</v>
      </c>
      <c r="CG23" s="52">
        <f t="shared" si="79"/>
        <v>0</v>
      </c>
      <c r="CH23" s="52">
        <f t="shared" si="79"/>
        <v>0</v>
      </c>
      <c r="CI23" s="52">
        <f t="shared" si="79"/>
        <v>0</v>
      </c>
      <c r="CJ23" s="52">
        <f t="shared" si="79"/>
        <v>0</v>
      </c>
      <c r="CK23" s="52">
        <f t="shared" si="79"/>
        <v>0</v>
      </c>
      <c r="CL23" s="52">
        <f t="shared" si="79"/>
        <v>0</v>
      </c>
      <c r="CM23" s="52">
        <f t="shared" si="79"/>
        <v>0</v>
      </c>
      <c r="CN23" s="52">
        <f t="shared" si="79"/>
        <v>0</v>
      </c>
      <c r="CO23" s="52">
        <f t="shared" si="79"/>
        <v>0</v>
      </c>
    </row>
  </sheetData>
  <conditionalFormatting sqref="O18">
    <cfRule type="cellIs" dxfId="10" priority="1" operator="notBetween">
      <formula>-0.00001</formula>
      <formula>0.00001</formula>
    </cfRule>
  </conditionalFormatting>
  <conditionalFormatting sqref="V18">
    <cfRule type="expression" dxfId="9" priority="2">
      <formula>ABS(#REF!-#REF!)&gt;1</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91094-5AEB-4F87-BD2D-52CC55A318CE}">
  <sheetPr codeName="Tabelle23">
    <tabColor theme="5" tint="0.59999389629810485"/>
  </sheetPr>
  <dimension ref="A1:Z459"/>
  <sheetViews>
    <sheetView zoomScale="130" zoomScaleNormal="130" workbookViewId="0">
      <pane xSplit="2" ySplit="8" topLeftCell="Q218" activePane="bottomRight" state="frozen"/>
      <selection activeCell="F25" sqref="F25"/>
      <selection pane="topRight" activeCell="F25" sqref="F25"/>
      <selection pane="bottomLeft" activeCell="F25" sqref="F25"/>
      <selection pane="bottomRight" activeCell="F25" sqref="F25"/>
    </sheetView>
  </sheetViews>
  <sheetFormatPr baseColWidth="10" defaultColWidth="9.28515625" defaultRowHeight="12.75" x14ac:dyDescent="0.2"/>
  <cols>
    <col min="1" max="1" width="1.7109375" style="3" customWidth="1"/>
    <col min="2" max="2" width="45" style="3" bestFit="1" customWidth="1"/>
    <col min="3" max="5" width="9.85546875" style="3" customWidth="1"/>
    <col min="6" max="6" width="10.42578125" style="3" customWidth="1"/>
    <col min="7" max="7" width="11" style="3" customWidth="1"/>
    <col min="8" max="8" width="11.28515625" style="3" customWidth="1"/>
    <col min="9" max="9" width="11.85546875" style="3" customWidth="1"/>
    <col min="10" max="13" width="11.42578125" style="3" customWidth="1"/>
    <col min="14" max="19" width="11.5703125" style="3" customWidth="1"/>
    <col min="20" max="20" width="13.42578125" style="3" customWidth="1"/>
    <col min="21" max="21" width="15.7109375" style="3" customWidth="1"/>
    <col min="22" max="22" width="10.28515625" style="3" bestFit="1" customWidth="1"/>
    <col min="23" max="23" width="13.28515625" style="3" customWidth="1"/>
    <col min="24" max="36" width="9.28515625" style="3"/>
    <col min="37" max="37" width="11.140625" style="3" bestFit="1" customWidth="1"/>
    <col min="38" max="38" width="11.28515625" style="3" bestFit="1" customWidth="1"/>
    <col min="39" max="16384" width="9.28515625" style="3"/>
  </cols>
  <sheetData>
    <row r="1" spans="2:26" ht="6" customHeight="1" thickBot="1" x14ac:dyDescent="0.25">
      <c r="N1" s="18"/>
      <c r="O1" s="18"/>
      <c r="P1" s="18"/>
      <c r="Q1" s="18"/>
      <c r="R1" s="18"/>
      <c r="S1" s="18"/>
    </row>
    <row r="2" spans="2:26" ht="33.75" x14ac:dyDescent="0.2">
      <c r="B2" s="29" t="s">
        <v>14</v>
      </c>
      <c r="C2" s="138">
        <f>C11</f>
        <v>1990</v>
      </c>
      <c r="D2" s="138">
        <f>D11</f>
        <v>2005</v>
      </c>
      <c r="E2" s="138">
        <f t="shared" ref="E2:Z3" si="0">E11</f>
        <v>2010</v>
      </c>
      <c r="F2" s="138">
        <f t="shared" si="0"/>
        <v>2011</v>
      </c>
      <c r="G2" s="138">
        <f t="shared" si="0"/>
        <v>2012</v>
      </c>
      <c r="H2" s="138">
        <f t="shared" si="0"/>
        <v>2013</v>
      </c>
      <c r="I2" s="138">
        <f t="shared" si="0"/>
        <v>2014</v>
      </c>
      <c r="J2" s="138">
        <f t="shared" si="0"/>
        <v>2015</v>
      </c>
      <c r="K2" s="138">
        <f t="shared" si="0"/>
        <v>2016</v>
      </c>
      <c r="L2" s="138">
        <f t="shared" si="0"/>
        <v>2017</v>
      </c>
      <c r="M2" s="138">
        <f t="shared" si="0"/>
        <v>2018</v>
      </c>
      <c r="N2" s="138">
        <f t="shared" si="0"/>
        <v>2019</v>
      </c>
      <c r="O2" s="138">
        <f t="shared" si="0"/>
        <v>2020</v>
      </c>
      <c r="P2" s="138">
        <f t="shared" ref="P2:Q2" si="1">P11</f>
        <v>2021</v>
      </c>
      <c r="Q2" s="138">
        <f t="shared" si="1"/>
        <v>2022</v>
      </c>
      <c r="R2" s="138">
        <f t="shared" ref="R2:S2" si="2">R11</f>
        <v>2023</v>
      </c>
      <c r="S2" s="138">
        <f t="shared" si="2"/>
        <v>2024</v>
      </c>
      <c r="T2" s="30" t="str">
        <f t="shared" si="0"/>
        <v>change rate 2019</v>
      </c>
      <c r="U2" s="30" t="str">
        <f t="shared" si="0"/>
        <v>average annual change rate 2018 - 2019</v>
      </c>
      <c r="V2" s="30" t="str">
        <f t="shared" si="0"/>
        <v>change rate 2020</v>
      </c>
      <c r="W2" s="30" t="str">
        <f t="shared" si="0"/>
        <v>population
2019</v>
      </c>
      <c r="X2" s="30" t="str">
        <f t="shared" si="0"/>
        <v>per capita 2019</v>
      </c>
      <c r="Y2" s="30" t="str">
        <f t="shared" si="0"/>
        <v>share emissions 2019</v>
      </c>
      <c r="Z2" s="30" t="str">
        <f t="shared" si="0"/>
        <v>share population 2019</v>
      </c>
    </row>
    <row r="3" spans="2:26" x14ac:dyDescent="0.2">
      <c r="B3" s="53" t="s">
        <v>15</v>
      </c>
      <c r="C3" s="19" t="str">
        <f>C12</f>
        <v>Mill. t</v>
      </c>
      <c r="D3" s="19" t="str">
        <f>D12</f>
        <v>Mill. t</v>
      </c>
      <c r="E3" s="19" t="str">
        <f t="shared" si="0"/>
        <v>Mill. t</v>
      </c>
      <c r="F3" s="19" t="str">
        <f t="shared" si="0"/>
        <v>Mill. t</v>
      </c>
      <c r="G3" s="19" t="str">
        <f t="shared" si="0"/>
        <v>Mill. t</v>
      </c>
      <c r="H3" s="19" t="str">
        <f t="shared" si="0"/>
        <v>Mill. t</v>
      </c>
      <c r="I3" s="19" t="str">
        <f t="shared" si="0"/>
        <v>Mill. t</v>
      </c>
      <c r="J3" s="19" t="str">
        <f t="shared" si="0"/>
        <v>Mill. t</v>
      </c>
      <c r="K3" s="19" t="str">
        <f t="shared" si="0"/>
        <v>Mill. t</v>
      </c>
      <c r="L3" s="19" t="str">
        <f t="shared" si="0"/>
        <v>Mill. t</v>
      </c>
      <c r="M3" s="19" t="str">
        <f t="shared" si="0"/>
        <v>Mill. t</v>
      </c>
      <c r="N3" s="19" t="str">
        <f t="shared" si="0"/>
        <v>Mill. t</v>
      </c>
      <c r="O3" s="19" t="str">
        <f t="shared" si="0"/>
        <v>Mill. t</v>
      </c>
      <c r="P3" s="19" t="str">
        <f t="shared" ref="P3:Q3" si="3">P12</f>
        <v>Mill. t</v>
      </c>
      <c r="Q3" s="19" t="str">
        <f t="shared" si="3"/>
        <v>Mill. t</v>
      </c>
      <c r="R3" s="19" t="str">
        <f t="shared" ref="R3:S3" si="4">R12</f>
        <v>Mill. t</v>
      </c>
      <c r="S3" s="19" t="str">
        <f t="shared" si="4"/>
        <v>Mill. t</v>
      </c>
      <c r="T3" s="19" t="str">
        <f t="shared" si="0"/>
        <v>%</v>
      </c>
      <c r="U3" s="19" t="str">
        <f t="shared" si="0"/>
        <v>%</v>
      </c>
      <c r="V3" s="19" t="str">
        <f t="shared" si="0"/>
        <v>%</v>
      </c>
      <c r="W3" s="19" t="str">
        <f t="shared" si="0"/>
        <v>Mill.</v>
      </c>
      <c r="X3" s="19" t="str">
        <f t="shared" si="0"/>
        <v>t</v>
      </c>
      <c r="Y3" s="19" t="str">
        <f t="shared" si="0"/>
        <v>%</v>
      </c>
      <c r="Z3" s="19" t="str">
        <f t="shared" si="0"/>
        <v>%</v>
      </c>
    </row>
    <row r="4" spans="2:26" x14ac:dyDescent="0.2">
      <c r="B4" s="31" t="str">
        <f>'web app'!B18</f>
        <v>China</v>
      </c>
      <c r="C4" s="20">
        <f t="shared" ref="C4:Z4" si="5">VLOOKUP($B$4,$B$13:$Z$224,C10,FALSE)</f>
        <v>2414.276239968</v>
      </c>
      <c r="D4" s="20">
        <f t="shared" si="5"/>
        <v>6235.6852025898997</v>
      </c>
      <c r="E4" s="20">
        <f t="shared" si="5"/>
        <v>9106.0051106072005</v>
      </c>
      <c r="F4" s="20">
        <f t="shared" si="5"/>
        <v>9955.7481664106999</v>
      </c>
      <c r="G4" s="20">
        <f t="shared" si="5"/>
        <v>10270.740973698001</v>
      </c>
      <c r="H4" s="20">
        <f t="shared" si="5"/>
        <v>10760.430002476</v>
      </c>
      <c r="I4" s="20">
        <f t="shared" si="5"/>
        <v>10881.104245736</v>
      </c>
      <c r="J4" s="20">
        <f t="shared" si="5"/>
        <v>10749.896615324</v>
      </c>
      <c r="K4" s="20">
        <f t="shared" si="5"/>
        <v>10773.725841429999</v>
      </c>
      <c r="L4" s="20">
        <f t="shared" si="5"/>
        <v>10999.418847789</v>
      </c>
      <c r="M4" s="20">
        <f t="shared" si="5"/>
        <v>11527.511684497</v>
      </c>
      <c r="N4" s="20">
        <f t="shared" si="5"/>
        <v>11813.058173650001</v>
      </c>
      <c r="O4" s="20">
        <f t="shared" si="5"/>
        <v>11964.128535505</v>
      </c>
      <c r="P4" s="20">
        <f t="shared" si="5"/>
        <v>12551.864515963</v>
      </c>
      <c r="Q4" s="20">
        <f t="shared" si="5"/>
        <v>12518.684441195001</v>
      </c>
      <c r="R4" s="20">
        <f t="shared" si="5"/>
        <v>13021.241978837001</v>
      </c>
      <c r="S4" s="20">
        <f t="shared" si="5"/>
        <v>13124.727993147</v>
      </c>
      <c r="T4" s="21">
        <f t="shared" si="5"/>
        <v>2.4770869635033499E-2</v>
      </c>
      <c r="U4" s="21">
        <f t="shared" si="5"/>
        <v>3.6390922926288649E-2</v>
      </c>
      <c r="V4" s="21">
        <f t="shared" si="5"/>
        <v>1.2788421053574028E-2</v>
      </c>
      <c r="W4" s="20">
        <f t="shared" si="5"/>
        <v>1420.0620220000403</v>
      </c>
      <c r="X4" s="20">
        <f t="shared" si="5"/>
        <v>8.3186917125016002</v>
      </c>
      <c r="Y4" s="21">
        <f t="shared" si="5"/>
        <v>0.32196461945746269</v>
      </c>
      <c r="Z4" s="21">
        <f t="shared" si="5"/>
        <v>0.18414258767072317</v>
      </c>
    </row>
    <row r="5" spans="2:26" ht="5.25" customHeight="1" thickBot="1" x14ac:dyDescent="0.3">
      <c r="B5" s="22"/>
      <c r="C5" s="11"/>
      <c r="D5" s="11"/>
      <c r="E5" s="11"/>
      <c r="F5" s="11"/>
      <c r="G5" s="11"/>
      <c r="H5" s="11"/>
      <c r="I5" s="11"/>
      <c r="J5" s="11"/>
      <c r="K5" s="11"/>
      <c r="L5" s="11"/>
      <c r="M5" s="11"/>
      <c r="N5" s="11"/>
      <c r="O5" s="11"/>
      <c r="P5" s="11"/>
      <c r="Q5" s="11"/>
      <c r="R5" s="11"/>
      <c r="S5" s="11"/>
      <c r="T5" s="11"/>
      <c r="U5" s="11"/>
      <c r="V5" s="11"/>
      <c r="W5" s="11"/>
      <c r="X5" s="11"/>
      <c r="Y5" s="11"/>
      <c r="Z5" s="11"/>
    </row>
    <row r="6" spans="2:26" ht="16.5" x14ac:dyDescent="0.25">
      <c r="B6" s="32"/>
      <c r="C6"/>
      <c r="D6"/>
      <c r="E6"/>
      <c r="F6"/>
      <c r="G6"/>
      <c r="H6"/>
      <c r="I6"/>
      <c r="J6"/>
      <c r="K6"/>
      <c r="L6"/>
      <c r="M6"/>
      <c r="N6" s="4"/>
      <c r="O6" s="4"/>
      <c r="P6" s="4"/>
      <c r="Q6" s="4"/>
      <c r="R6" s="4"/>
      <c r="S6" s="4"/>
      <c r="T6" s="4"/>
      <c r="U6"/>
      <c r="V6"/>
      <c r="W6" s="23"/>
    </row>
    <row r="7" spans="2:26" ht="16.5" x14ac:dyDescent="0.25">
      <c r="B7" s="32"/>
      <c r="C7" s="33"/>
      <c r="D7" s="33"/>
      <c r="E7" s="33"/>
      <c r="F7" s="34"/>
      <c r="G7" s="33"/>
      <c r="H7" s="33"/>
      <c r="I7" s="33"/>
      <c r="J7" s="33"/>
      <c r="K7" s="33"/>
      <c r="L7" s="33"/>
      <c r="M7" s="33"/>
      <c r="N7" s="12"/>
      <c r="O7" s="12"/>
      <c r="P7" s="12"/>
      <c r="Q7" s="12"/>
      <c r="R7" s="12"/>
      <c r="S7" s="12"/>
      <c r="T7" s="12"/>
      <c r="U7" s="33"/>
      <c r="V7" s="33"/>
      <c r="W7" s="35"/>
    </row>
    <row r="8" spans="2:26" x14ac:dyDescent="0.2">
      <c r="E8" s="36"/>
      <c r="F8" s="36"/>
      <c r="I8" s="36"/>
      <c r="J8" s="36"/>
      <c r="K8" s="36"/>
      <c r="L8" s="36"/>
      <c r="M8" s="36"/>
      <c r="U8" s="36"/>
      <c r="V8" s="36"/>
    </row>
    <row r="9" spans="2:26" x14ac:dyDescent="0.2">
      <c r="B9" s="3" t="s">
        <v>16</v>
      </c>
      <c r="C9" s="13">
        <v>22</v>
      </c>
      <c r="D9" s="13">
        <v>37</v>
      </c>
      <c r="E9" s="13">
        <v>42</v>
      </c>
      <c r="F9" s="13">
        <f t="shared" ref="F9:I11" si="6">E9+1</f>
        <v>43</v>
      </c>
      <c r="G9" s="13">
        <f t="shared" si="6"/>
        <v>44</v>
      </c>
      <c r="H9" s="13">
        <f t="shared" si="6"/>
        <v>45</v>
      </c>
      <c r="I9" s="13">
        <f t="shared" si="6"/>
        <v>46</v>
      </c>
      <c r="J9" s="13">
        <f>I9+1</f>
        <v>47</v>
      </c>
      <c r="K9" s="13">
        <f t="shared" ref="K9:S11" si="7">J9+1</f>
        <v>48</v>
      </c>
      <c r="L9" s="13">
        <f t="shared" si="7"/>
        <v>49</v>
      </c>
      <c r="M9" s="13">
        <f t="shared" si="7"/>
        <v>50</v>
      </c>
      <c r="N9" s="13">
        <f t="shared" si="7"/>
        <v>51</v>
      </c>
      <c r="O9" s="13">
        <f t="shared" si="7"/>
        <v>52</v>
      </c>
      <c r="P9" s="13">
        <f t="shared" si="7"/>
        <v>53</v>
      </c>
      <c r="Q9" s="13">
        <f t="shared" si="7"/>
        <v>54</v>
      </c>
      <c r="R9" s="13">
        <f t="shared" si="7"/>
        <v>55</v>
      </c>
      <c r="S9" s="13">
        <f t="shared" si="7"/>
        <v>56</v>
      </c>
      <c r="T9" s="13"/>
      <c r="U9" s="13"/>
      <c r="V9" s="13"/>
      <c r="W9" s="13">
        <v>51</v>
      </c>
      <c r="X9" s="13"/>
      <c r="Y9" s="13"/>
      <c r="Z9" s="13"/>
    </row>
    <row r="10" spans="2:26" ht="12" customHeight="1" x14ac:dyDescent="0.2">
      <c r="B10" s="33">
        <v>1</v>
      </c>
      <c r="C10" s="37">
        <f>B10+1</f>
        <v>2</v>
      </c>
      <c r="D10" s="37">
        <f t="shared" ref="D10:E10" si="8">C10+1</f>
        <v>3</v>
      </c>
      <c r="E10" s="37">
        <f t="shared" si="8"/>
        <v>4</v>
      </c>
      <c r="F10" s="37">
        <f t="shared" si="6"/>
        <v>5</v>
      </c>
      <c r="G10" s="37">
        <f t="shared" si="6"/>
        <v>6</v>
      </c>
      <c r="H10" s="37">
        <f t="shared" si="6"/>
        <v>7</v>
      </c>
      <c r="I10" s="37">
        <f t="shared" si="6"/>
        <v>8</v>
      </c>
      <c r="J10" s="37">
        <f>I10+1</f>
        <v>9</v>
      </c>
      <c r="K10" s="37">
        <f t="shared" si="7"/>
        <v>10</v>
      </c>
      <c r="L10" s="37">
        <f t="shared" si="7"/>
        <v>11</v>
      </c>
      <c r="M10" s="37">
        <f t="shared" si="7"/>
        <v>12</v>
      </c>
      <c r="N10" s="37">
        <f t="shared" si="7"/>
        <v>13</v>
      </c>
      <c r="O10" s="37">
        <f t="shared" si="7"/>
        <v>14</v>
      </c>
      <c r="P10" s="37">
        <f t="shared" si="7"/>
        <v>15</v>
      </c>
      <c r="Q10" s="37">
        <f t="shared" ref="Q10:T11" si="9">P10+1</f>
        <v>16</v>
      </c>
      <c r="R10" s="37">
        <f t="shared" si="9"/>
        <v>17</v>
      </c>
      <c r="S10" s="37">
        <f t="shared" si="9"/>
        <v>18</v>
      </c>
      <c r="T10" s="37">
        <f t="shared" si="9"/>
        <v>19</v>
      </c>
      <c r="U10" s="37">
        <f t="shared" ref="U10" si="10">T10+1</f>
        <v>20</v>
      </c>
      <c r="V10" s="37">
        <f t="shared" ref="V10" si="11">U10+1</f>
        <v>21</v>
      </c>
      <c r="W10" s="37">
        <f t="shared" ref="W10" si="12">V10+1</f>
        <v>22</v>
      </c>
      <c r="X10" s="37">
        <f t="shared" ref="X10" si="13">W10+1</f>
        <v>23</v>
      </c>
      <c r="Y10" s="37">
        <f t="shared" ref="Y10" si="14">X10+1</f>
        <v>24</v>
      </c>
      <c r="Z10" s="37">
        <f t="shared" ref="Z10" si="15">Y10+1</f>
        <v>25</v>
      </c>
    </row>
    <row r="11" spans="2:26" ht="33.75" x14ac:dyDescent="0.2">
      <c r="B11" s="38" t="s">
        <v>14</v>
      </c>
      <c r="C11" s="137">
        <v>1990</v>
      </c>
      <c r="D11" s="137">
        <v>2005</v>
      </c>
      <c r="E11" s="137">
        <v>2010</v>
      </c>
      <c r="F11" s="137">
        <f>E11+1</f>
        <v>2011</v>
      </c>
      <c r="G11" s="137">
        <f t="shared" si="6"/>
        <v>2012</v>
      </c>
      <c r="H11" s="137">
        <f t="shared" si="6"/>
        <v>2013</v>
      </c>
      <c r="I11" s="137">
        <f t="shared" si="6"/>
        <v>2014</v>
      </c>
      <c r="J11" s="137">
        <f t="shared" ref="J11" si="16">I11+1</f>
        <v>2015</v>
      </c>
      <c r="K11" s="137">
        <f t="shared" si="7"/>
        <v>2016</v>
      </c>
      <c r="L11" s="137">
        <f t="shared" si="7"/>
        <v>2017</v>
      </c>
      <c r="M11" s="137">
        <f t="shared" si="7"/>
        <v>2018</v>
      </c>
      <c r="N11" s="137">
        <f t="shared" si="7"/>
        <v>2019</v>
      </c>
      <c r="O11" s="137">
        <f t="shared" si="7"/>
        <v>2020</v>
      </c>
      <c r="P11" s="137">
        <f t="shared" si="7"/>
        <v>2021</v>
      </c>
      <c r="Q11" s="137">
        <f t="shared" si="9"/>
        <v>2022</v>
      </c>
      <c r="R11" s="137">
        <f t="shared" si="9"/>
        <v>2023</v>
      </c>
      <c r="S11" s="137">
        <f t="shared" si="9"/>
        <v>2024</v>
      </c>
      <c r="T11" s="39" t="s">
        <v>17</v>
      </c>
      <c r="U11" s="39" t="s">
        <v>18</v>
      </c>
      <c r="V11" s="39" t="s">
        <v>19</v>
      </c>
      <c r="W11" s="39" t="s">
        <v>20</v>
      </c>
      <c r="X11" s="39" t="s">
        <v>21</v>
      </c>
      <c r="Y11" s="39" t="s">
        <v>22</v>
      </c>
      <c r="Z11" s="39" t="s">
        <v>23</v>
      </c>
    </row>
    <row r="12" spans="2:26" ht="16.149999999999999" customHeight="1" x14ac:dyDescent="0.2">
      <c r="B12" s="40"/>
      <c r="C12" s="41" t="s">
        <v>24</v>
      </c>
      <c r="D12" s="41" t="s">
        <v>24</v>
      </c>
      <c r="E12" s="41" t="str">
        <f>C12</f>
        <v>Mill. t</v>
      </c>
      <c r="F12" s="41" t="str">
        <f t="shared" ref="F12:I12" si="17">D12</f>
        <v>Mill. t</v>
      </c>
      <c r="G12" s="41" t="str">
        <f t="shared" si="17"/>
        <v>Mill. t</v>
      </c>
      <c r="H12" s="41" t="str">
        <f t="shared" si="17"/>
        <v>Mill. t</v>
      </c>
      <c r="I12" s="41" t="str">
        <f t="shared" si="17"/>
        <v>Mill. t</v>
      </c>
      <c r="J12" s="41" t="str">
        <f>I12</f>
        <v>Mill. t</v>
      </c>
      <c r="K12" s="41" t="str">
        <f t="shared" ref="K12:S12" si="18">J12</f>
        <v>Mill. t</v>
      </c>
      <c r="L12" s="41" t="str">
        <f t="shared" si="18"/>
        <v>Mill. t</v>
      </c>
      <c r="M12" s="41" t="str">
        <f t="shared" si="18"/>
        <v>Mill. t</v>
      </c>
      <c r="N12" s="41" t="str">
        <f t="shared" si="18"/>
        <v>Mill. t</v>
      </c>
      <c r="O12" s="41" t="str">
        <f t="shared" si="18"/>
        <v>Mill. t</v>
      </c>
      <c r="P12" s="41" t="str">
        <f t="shared" si="18"/>
        <v>Mill. t</v>
      </c>
      <c r="Q12" s="41" t="str">
        <f t="shared" si="18"/>
        <v>Mill. t</v>
      </c>
      <c r="R12" s="41" t="str">
        <f t="shared" si="18"/>
        <v>Mill. t</v>
      </c>
      <c r="S12" s="41" t="str">
        <f t="shared" si="18"/>
        <v>Mill. t</v>
      </c>
      <c r="T12" s="41" t="s">
        <v>25</v>
      </c>
      <c r="U12" s="41" t="s">
        <v>25</v>
      </c>
      <c r="V12" s="41" t="s">
        <v>25</v>
      </c>
      <c r="W12" s="41" t="s">
        <v>26</v>
      </c>
      <c r="X12" s="41" t="s">
        <v>27</v>
      </c>
      <c r="Y12" s="41" t="s">
        <v>25</v>
      </c>
      <c r="Z12" s="41" t="s">
        <v>25</v>
      </c>
    </row>
    <row r="13" spans="2:26" ht="15" x14ac:dyDescent="0.25">
      <c r="B13" s="42" t="s">
        <v>38</v>
      </c>
      <c r="C13" s="5">
        <f>VLOOKUP($B13,'EDGAR-2025'!$A$3:$BG$214,C$9,FALSE)</f>
        <v>2.9083816602474002</v>
      </c>
      <c r="D13" s="5">
        <f>VLOOKUP($B13,'EDGAR-2025'!$A$3:$BG$214,D$9,FALSE)</f>
        <v>1.2762844827108</v>
      </c>
      <c r="E13" s="5">
        <f>VLOOKUP($B13,'EDGAR-2025'!$A$3:$BG$214,E$9,FALSE)</f>
        <v>7.8683584017135999</v>
      </c>
      <c r="F13" s="5">
        <f>VLOOKUP($B13,'EDGAR-2025'!$A$3:$BG$214,F$9,FALSE)</f>
        <v>11.523075106524001</v>
      </c>
      <c r="G13" s="5">
        <f>VLOOKUP($B13,'EDGAR-2025'!$A$3:$BG$214,G$9,FALSE)</f>
        <v>9.8844272015745993</v>
      </c>
      <c r="H13" s="5">
        <f>VLOOKUP($B13,'EDGAR-2025'!$A$3:$BG$214,H$9,FALSE)</f>
        <v>8.4287010297554996</v>
      </c>
      <c r="I13" s="5">
        <f>VLOOKUP($B13,'EDGAR-2025'!$A$3:$BG$214,I$9,FALSE)</f>
        <v>7.9587854756003003</v>
      </c>
      <c r="J13" s="5">
        <f>VLOOKUP($B13,'EDGAR-2025'!$A$3:$BG$214,J$9,FALSE)</f>
        <v>8.4271555346655003</v>
      </c>
      <c r="K13" s="5">
        <f>VLOOKUP($B13,'EDGAR-2025'!$A$3:$BG$214,K$9,FALSE)</f>
        <v>7.6116931971735999</v>
      </c>
      <c r="L13" s="5">
        <f>VLOOKUP($B13,'EDGAR-2025'!$A$3:$BG$214,L$9,FALSE)</f>
        <v>10.397247876787</v>
      </c>
      <c r="M13" s="5">
        <f>VLOOKUP($B13,'EDGAR-2025'!$A$3:$BG$214,M$9,FALSE)</f>
        <v>11.809927562488999</v>
      </c>
      <c r="N13" s="5">
        <f>VLOOKUP($B13,'EDGAR-2025'!$A$3:$BG$214,N$9,FALSE)</f>
        <v>12.104637731576</v>
      </c>
      <c r="O13" s="5">
        <f>VLOOKUP($B13,'EDGAR-2025'!$A$3:$BG$214,O$9,FALSE)</f>
        <v>12.143567552881001</v>
      </c>
      <c r="P13" s="5">
        <f>VLOOKUP($B13,'EDGAR-2025'!$A$3:$BG$214,P$9,FALSE)</f>
        <v>12.486391316371</v>
      </c>
      <c r="Q13" s="5">
        <f>VLOOKUP($B13,'EDGAR-2025'!$A$3:$BG$214,Q$9,FALSE)</f>
        <v>11.297963865541</v>
      </c>
      <c r="R13" s="5">
        <f>VLOOKUP($B13,'EDGAR-2025'!$A$3:$BG$214,R$9,FALSE)</f>
        <v>11.648639184379</v>
      </c>
      <c r="S13" s="5">
        <f>VLOOKUP($B13,'EDGAR-2025'!$A$3:$BG$214,S$9,FALSE)</f>
        <v>12.068415172130001</v>
      </c>
      <c r="T13" s="15">
        <f>N13/M13-1</f>
        <v>2.4954443414459737E-2</v>
      </c>
      <c r="U13" s="15">
        <f>AVERAGE(N13/M13-1,M13/L13-1)</f>
        <v>8.0412491811540976E-2</v>
      </c>
      <c r="V13" s="15">
        <f>O13/N13-1</f>
        <v>3.2161079222923217E-3</v>
      </c>
      <c r="W13" s="5">
        <f>VLOOKUP($B13,'EDGAR-P-2025'!$A$3:$BI$214,W$9,FALSE)</f>
        <v>37.20900699700001</v>
      </c>
      <c r="X13" s="4">
        <f>N13/W13</f>
        <v>0.32531472104461001</v>
      </c>
      <c r="Y13" s="43">
        <f t="shared" ref="Y13:Y76" si="19">N13/$N$224</f>
        <v>3.2991161337125066E-4</v>
      </c>
      <c r="Z13" s="43">
        <f t="shared" ref="Z13:Z76" si="20">W13/$W$224</f>
        <v>4.8249743510748091E-3</v>
      </c>
    </row>
    <row r="14" spans="2:26" ht="15" x14ac:dyDescent="0.25">
      <c r="B14" s="42" t="s">
        <v>39</v>
      </c>
      <c r="C14" s="5">
        <f>VLOOKUP($B14,'EDGAR-2025'!$A$3:$BG$214,C$9,FALSE)</f>
        <v>6.6451014745509003</v>
      </c>
      <c r="D14" s="5">
        <f>VLOOKUP($B14,'EDGAR-2025'!$A$3:$BG$214,D$9,FALSE)</f>
        <v>4.1488769601969002</v>
      </c>
      <c r="E14" s="5">
        <f>VLOOKUP($B14,'EDGAR-2025'!$A$3:$BG$214,E$9,FALSE)</f>
        <v>4.5669698079458003</v>
      </c>
      <c r="F14" s="5">
        <f>VLOOKUP($B14,'EDGAR-2025'!$A$3:$BG$214,F$9,FALSE)</f>
        <v>5.0006527829107004</v>
      </c>
      <c r="G14" s="5">
        <f>VLOOKUP($B14,'EDGAR-2025'!$A$3:$BG$214,G$9,FALSE)</f>
        <v>4.5384525740545003</v>
      </c>
      <c r="H14" s="5">
        <f>VLOOKUP($B14,'EDGAR-2025'!$A$3:$BG$214,H$9,FALSE)</f>
        <v>4.7703176202378996</v>
      </c>
      <c r="I14" s="5">
        <f>VLOOKUP($B14,'EDGAR-2025'!$A$3:$BG$214,I$9,FALSE)</f>
        <v>5.1021911302272001</v>
      </c>
      <c r="J14" s="5">
        <f>VLOOKUP($B14,'EDGAR-2025'!$A$3:$BG$214,J$9,FALSE)</f>
        <v>4.8756182953865999</v>
      </c>
      <c r="K14" s="5">
        <f>VLOOKUP($B14,'EDGAR-2025'!$A$3:$BG$214,K$9,FALSE)</f>
        <v>4.5382122303196999</v>
      </c>
      <c r="L14" s="5">
        <f>VLOOKUP($B14,'EDGAR-2025'!$A$3:$BG$214,L$9,FALSE)</f>
        <v>5.3613467827635999</v>
      </c>
      <c r="M14" s="5">
        <f>VLOOKUP($B14,'EDGAR-2025'!$A$3:$BG$214,M$9,FALSE)</f>
        <v>5.3341142973041</v>
      </c>
      <c r="N14" s="5">
        <f>VLOOKUP($B14,'EDGAR-2025'!$A$3:$BG$214,N$9,FALSE)</f>
        <v>4.9839897490681002</v>
      </c>
      <c r="O14" s="5">
        <f>VLOOKUP($B14,'EDGAR-2025'!$A$3:$BG$214,O$9,FALSE)</f>
        <v>4.5676478970816996</v>
      </c>
      <c r="P14" s="5">
        <f>VLOOKUP($B14,'EDGAR-2025'!$A$3:$BG$214,P$9,FALSE)</f>
        <v>5.1122437194883004</v>
      </c>
      <c r="Q14" s="5">
        <f>VLOOKUP($B14,'EDGAR-2025'!$A$3:$BG$214,Q$9,FALSE)</f>
        <v>4.5238828085816998</v>
      </c>
      <c r="R14" s="5">
        <f>VLOOKUP($B14,'EDGAR-2025'!$A$3:$BG$214,R$9,FALSE)</f>
        <v>4.2225661621921997</v>
      </c>
      <c r="S14" s="5">
        <f>VLOOKUP($B14,'EDGAR-2025'!$A$3:$BG$214,S$9,FALSE)</f>
        <v>4.2437061926643</v>
      </c>
      <c r="T14" s="15">
        <f t="shared" ref="T14:T77" si="21">N14/M14-1</f>
        <v>-6.5638741264497313E-2</v>
      </c>
      <c r="U14" s="15">
        <f t="shared" ref="U14:U77" si="22">AVERAGE(N14/M14-1,M14/L14-1)</f>
        <v>-3.5359076284851687E-2</v>
      </c>
      <c r="V14" s="15">
        <f t="shared" ref="V14:V77" si="23">O14/N14-1</f>
        <v>-8.3535856401841024E-2</v>
      </c>
      <c r="W14" s="5">
        <f>VLOOKUP($B14,'EDGAR-P-2025'!$A$3:$BI$214,W$9,FALSE)</f>
        <v>2.9384279999999143</v>
      </c>
      <c r="X14" s="4">
        <f t="shared" ref="X14:X77" si="24">N14/W14</f>
        <v>1.6961415250154999</v>
      </c>
      <c r="Y14" s="43">
        <f t="shared" si="19"/>
        <v>1.3583852202793268E-4</v>
      </c>
      <c r="Z14" s="43">
        <f t="shared" si="20"/>
        <v>3.8103246704817277E-4</v>
      </c>
    </row>
    <row r="15" spans="2:26" ht="15" x14ac:dyDescent="0.25">
      <c r="B15" s="42" t="s">
        <v>40</v>
      </c>
      <c r="C15" s="5">
        <f>VLOOKUP($B15,'EDGAR-2025'!$A$3:$BG$214,C$9,FALSE)</f>
        <v>72.159927373282997</v>
      </c>
      <c r="D15" s="5">
        <f>VLOOKUP($B15,'EDGAR-2025'!$A$3:$BG$214,D$9,FALSE)</f>
        <v>101.40017219706</v>
      </c>
      <c r="E15" s="5">
        <f>VLOOKUP($B15,'EDGAR-2025'!$A$3:$BG$214,E$9,FALSE)</f>
        <v>118.6168339708</v>
      </c>
      <c r="F15" s="5">
        <f>VLOOKUP($B15,'EDGAR-2025'!$A$3:$BG$214,F$9,FALSE)</f>
        <v>124.80345231785</v>
      </c>
      <c r="G15" s="5">
        <f>VLOOKUP($B15,'EDGAR-2025'!$A$3:$BG$214,G$9,FALSE)</f>
        <v>140.269903056</v>
      </c>
      <c r="H15" s="5">
        <f>VLOOKUP($B15,'EDGAR-2025'!$A$3:$BG$214,H$9,FALSE)</f>
        <v>145.72864084512</v>
      </c>
      <c r="I15" s="5">
        <f>VLOOKUP($B15,'EDGAR-2025'!$A$3:$BG$214,I$9,FALSE)</f>
        <v>155.03300550151999</v>
      </c>
      <c r="J15" s="5">
        <f>VLOOKUP($B15,'EDGAR-2025'!$A$3:$BG$214,J$9,FALSE)</f>
        <v>164.57845827417</v>
      </c>
      <c r="K15" s="5">
        <f>VLOOKUP($B15,'EDGAR-2025'!$A$3:$BG$214,K$9,FALSE)</f>
        <v>160.74576636802999</v>
      </c>
      <c r="L15" s="5">
        <f>VLOOKUP($B15,'EDGAR-2025'!$A$3:$BG$214,L$9,FALSE)</f>
        <v>166.32025408461001</v>
      </c>
      <c r="M15" s="5">
        <f>VLOOKUP($B15,'EDGAR-2025'!$A$3:$BG$214,M$9,FALSE)</f>
        <v>174.8052574125</v>
      </c>
      <c r="N15" s="5">
        <f>VLOOKUP($B15,'EDGAR-2025'!$A$3:$BG$214,N$9,FALSE)</f>
        <v>181.68635519858</v>
      </c>
      <c r="O15" s="5">
        <f>VLOOKUP($B15,'EDGAR-2025'!$A$3:$BG$214,O$9,FALSE)</f>
        <v>171.95049810577001</v>
      </c>
      <c r="P15" s="5">
        <f>VLOOKUP($B15,'EDGAR-2025'!$A$3:$BG$214,P$9,FALSE)</f>
        <v>181.32147228388001</v>
      </c>
      <c r="Q15" s="5">
        <f>VLOOKUP($B15,'EDGAR-2025'!$A$3:$BG$214,Q$9,FALSE)</f>
        <v>189.18863992269999</v>
      </c>
      <c r="R15" s="5">
        <f>VLOOKUP($B15,'EDGAR-2025'!$A$3:$BG$214,R$9,FALSE)</f>
        <v>190.57858855601</v>
      </c>
      <c r="S15" s="5">
        <f>VLOOKUP($B15,'EDGAR-2025'!$A$3:$BG$214,S$9,FALSE)</f>
        <v>186.35838216755999</v>
      </c>
      <c r="T15" s="15">
        <f t="shared" si="21"/>
        <v>3.9364364023916076E-2</v>
      </c>
      <c r="U15" s="15">
        <f t="shared" si="22"/>
        <v>4.5190209806256321E-2</v>
      </c>
      <c r="V15" s="15">
        <f t="shared" si="23"/>
        <v>-5.3586066395403642E-2</v>
      </c>
      <c r="W15" s="5">
        <f>VLOOKUP($B15,'EDGAR-P-2025'!$A$3:$BI$214,W$9,FALSE)</f>
        <v>42.679018000000433</v>
      </c>
      <c r="X15" s="4">
        <f t="shared" si="24"/>
        <v>4.2570416029388998</v>
      </c>
      <c r="Y15" s="43">
        <f t="shared" si="19"/>
        <v>4.95185728811576E-3</v>
      </c>
      <c r="Z15" s="43">
        <f t="shared" si="20"/>
        <v>5.5342827932942417E-3</v>
      </c>
    </row>
    <row r="16" spans="2:26" ht="15" x14ac:dyDescent="0.25">
      <c r="B16" s="42" t="s">
        <v>41</v>
      </c>
      <c r="C16" s="5">
        <f>VLOOKUP($B16,'EDGAR-2025'!$A$3:$BG$214,C$9,FALSE)</f>
        <v>11.230777145314001</v>
      </c>
      <c r="D16" s="5">
        <f>VLOOKUP($B16,'EDGAR-2025'!$A$3:$BG$214,D$9,FALSE)</f>
        <v>15.638895140211</v>
      </c>
      <c r="E16" s="5">
        <f>VLOOKUP($B16,'EDGAR-2025'!$A$3:$BG$214,E$9,FALSE)</f>
        <v>22.739934870409002</v>
      </c>
      <c r="F16" s="5">
        <f>VLOOKUP($B16,'EDGAR-2025'!$A$3:$BG$214,F$9,FALSE)</f>
        <v>23.650082010940999</v>
      </c>
      <c r="G16" s="5">
        <f>VLOOKUP($B16,'EDGAR-2025'!$A$3:$BG$214,G$9,FALSE)</f>
        <v>24.716221435424</v>
      </c>
      <c r="H16" s="5">
        <f>VLOOKUP($B16,'EDGAR-2025'!$A$3:$BG$214,H$9,FALSE)</f>
        <v>28.534263706341001</v>
      </c>
      <c r="I16" s="5">
        <f>VLOOKUP($B16,'EDGAR-2025'!$A$3:$BG$214,I$9,FALSE)</f>
        <v>30.887307663175001</v>
      </c>
      <c r="J16" s="5">
        <f>VLOOKUP($B16,'EDGAR-2025'!$A$3:$BG$214,J$9,FALSE)</f>
        <v>33.086542918055997</v>
      </c>
      <c r="K16" s="5">
        <f>VLOOKUP($B16,'EDGAR-2025'!$A$3:$BG$214,K$9,FALSE)</f>
        <v>31.274846719132</v>
      </c>
      <c r="L16" s="5">
        <f>VLOOKUP($B16,'EDGAR-2025'!$A$3:$BG$214,L$9,FALSE)</f>
        <v>27.995052672661</v>
      </c>
      <c r="M16" s="5">
        <f>VLOOKUP($B16,'EDGAR-2025'!$A$3:$BG$214,M$9,FALSE)</f>
        <v>25.814217481463</v>
      </c>
      <c r="N16" s="5">
        <f>VLOOKUP($B16,'EDGAR-2025'!$A$3:$BG$214,N$9,FALSE)</f>
        <v>26.996259751326001</v>
      </c>
      <c r="O16" s="5">
        <f>VLOOKUP($B16,'EDGAR-2025'!$A$3:$BG$214,O$9,FALSE)</f>
        <v>20.538038802719999</v>
      </c>
      <c r="P16" s="5">
        <f>VLOOKUP($B16,'EDGAR-2025'!$A$3:$BG$214,P$9,FALSE)</f>
        <v>25.564111021774998</v>
      </c>
      <c r="Q16" s="5">
        <f>VLOOKUP($B16,'EDGAR-2025'!$A$3:$BG$214,Q$9,FALSE)</f>
        <v>26.683913659592001</v>
      </c>
      <c r="R16" s="5">
        <f>VLOOKUP($B16,'EDGAR-2025'!$A$3:$BG$214,R$9,FALSE)</f>
        <v>27.336005252404998</v>
      </c>
      <c r="S16" s="5">
        <f>VLOOKUP($B16,'EDGAR-2025'!$A$3:$BG$214,S$9,FALSE)</f>
        <v>28.100363831408</v>
      </c>
      <c r="T16" s="15">
        <f t="shared" si="21"/>
        <v>4.5790358383391405E-2</v>
      </c>
      <c r="U16" s="15">
        <f t="shared" si="22"/>
        <v>-1.605518851609089E-2</v>
      </c>
      <c r="V16" s="15">
        <f t="shared" si="23"/>
        <v>-0.23922650797167511</v>
      </c>
      <c r="W16" s="5">
        <f>VLOOKUP($B16,'EDGAR-P-2025'!$A$3:$BI$214,W$9,FALSE)</f>
        <v>31.78756600000046</v>
      </c>
      <c r="X16" s="4">
        <f t="shared" si="24"/>
        <v>0.84927105621504995</v>
      </c>
      <c r="Y16" s="43">
        <f t="shared" si="19"/>
        <v>7.3578241720660936E-4</v>
      </c>
      <c r="Z16" s="43">
        <f t="shared" si="20"/>
        <v>4.1219640891106213E-3</v>
      </c>
    </row>
    <row r="17" spans="2:26" ht="15" x14ac:dyDescent="0.25">
      <c r="B17" s="42" t="s">
        <v>42</v>
      </c>
      <c r="C17" s="5">
        <f>VLOOKUP($B17,'EDGAR-2025'!$A$3:$BG$214,C$9,FALSE)</f>
        <v>6.1518886144105002E-3</v>
      </c>
      <c r="D17" s="5">
        <f>VLOOKUP($B17,'EDGAR-2025'!$A$3:$BG$214,D$9,FALSE)</f>
        <v>1.3713249622313E-2</v>
      </c>
      <c r="E17" s="5">
        <f>VLOOKUP($B17,'EDGAR-2025'!$A$3:$BG$214,E$9,FALSE)</f>
        <v>2.4096985076902999E-2</v>
      </c>
      <c r="F17" s="5">
        <f>VLOOKUP($B17,'EDGAR-2025'!$A$3:$BG$214,F$9,FALSE)</f>
        <v>2.6100808016954E-2</v>
      </c>
      <c r="G17" s="5">
        <f>VLOOKUP($B17,'EDGAR-2025'!$A$3:$BG$214,G$9,FALSE)</f>
        <v>2.6116239122975001E-2</v>
      </c>
      <c r="H17" s="5">
        <f>VLOOKUP($B17,'EDGAR-2025'!$A$3:$BG$214,H$9,FALSE)</f>
        <v>2.8033770320063E-2</v>
      </c>
      <c r="I17" s="5">
        <f>VLOOKUP($B17,'EDGAR-2025'!$A$3:$BG$214,I$9,FALSE)</f>
        <v>2.7989551273862E-2</v>
      </c>
      <c r="J17" s="5">
        <f>VLOOKUP($B17,'EDGAR-2025'!$A$3:$BG$214,J$9,FALSE)</f>
        <v>2.8099137357302999E-2</v>
      </c>
      <c r="K17" s="5">
        <f>VLOOKUP($B17,'EDGAR-2025'!$A$3:$BG$214,K$9,FALSE)</f>
        <v>2.8435081130907001E-2</v>
      </c>
      <c r="L17" s="5">
        <f>VLOOKUP($B17,'EDGAR-2025'!$A$3:$BG$214,L$9,FALSE)</f>
        <v>2.9159122706672001E-2</v>
      </c>
      <c r="M17" s="5">
        <f>VLOOKUP($B17,'EDGAR-2025'!$A$3:$BG$214,M$9,FALSE)</f>
        <v>2.8319796118903999E-2</v>
      </c>
      <c r="N17" s="5">
        <f>VLOOKUP($B17,'EDGAR-2025'!$A$3:$BG$214,N$9,FALSE)</f>
        <v>2.7676923335424E-2</v>
      </c>
      <c r="O17" s="5">
        <f>VLOOKUP($B17,'EDGAR-2025'!$A$3:$BG$214,O$9,FALSE)</f>
        <v>2.2876156463912001E-2</v>
      </c>
      <c r="P17" s="5">
        <f>VLOOKUP($B17,'EDGAR-2025'!$A$3:$BG$214,P$9,FALSE)</f>
        <v>2.2090327529958001E-2</v>
      </c>
      <c r="Q17" s="5">
        <f>VLOOKUP($B17,'EDGAR-2025'!$A$3:$BG$214,Q$9,FALSE)</f>
        <v>2.1933840664166999E-2</v>
      </c>
      <c r="R17" s="5">
        <f>VLOOKUP($B17,'EDGAR-2025'!$A$3:$BG$214,R$9,FALSE)</f>
        <v>2.19179441186E-2</v>
      </c>
      <c r="S17" s="5">
        <f>VLOOKUP($B17,'EDGAR-2025'!$A$3:$BG$214,S$9,FALSE)</f>
        <v>2.2768633837109E-2</v>
      </c>
      <c r="T17" s="15">
        <f t="shared" si="21"/>
        <v>-2.2700473576180435E-2</v>
      </c>
      <c r="U17" s="15">
        <f t="shared" si="22"/>
        <v>-2.5742415116143169E-2</v>
      </c>
      <c r="V17" s="15">
        <f t="shared" si="23"/>
        <v>-0.17345738951292478</v>
      </c>
      <c r="W17" s="5">
        <f>VLOOKUP($B17,'EDGAR-P-2025'!$A$3:$BI$214,W$9,FALSE)</f>
        <v>1.5173999999999721E-2</v>
      </c>
      <c r="X17" s="4">
        <f t="shared" si="24"/>
        <v>1.8239701684081</v>
      </c>
      <c r="Y17" s="43">
        <f t="shared" si="19"/>
        <v>7.5433388699632877E-7</v>
      </c>
      <c r="Z17" s="43">
        <f t="shared" si="20"/>
        <v>1.9676461887066947E-6</v>
      </c>
    </row>
    <row r="18" spans="2:26" ht="15" x14ac:dyDescent="0.25">
      <c r="B18" s="42" t="s">
        <v>43</v>
      </c>
      <c r="C18" s="5">
        <f>VLOOKUP($B18,'EDGAR-2025'!$A$3:$BG$214,C$9,FALSE)</f>
        <v>0.16398075494173001</v>
      </c>
      <c r="D18" s="5">
        <f>VLOOKUP($B18,'EDGAR-2025'!$A$3:$BG$214,D$9,FALSE)</f>
        <v>0.17248796390412999</v>
      </c>
      <c r="E18" s="5">
        <f>VLOOKUP($B18,'EDGAR-2025'!$A$3:$BG$214,E$9,FALSE)</f>
        <v>0.27886729170987001</v>
      </c>
      <c r="F18" s="5">
        <f>VLOOKUP($B18,'EDGAR-2025'!$A$3:$BG$214,F$9,FALSE)</f>
        <v>0.21280517760607001</v>
      </c>
      <c r="G18" s="5">
        <f>VLOOKUP($B18,'EDGAR-2025'!$A$3:$BG$214,G$9,FALSE)</f>
        <v>0.2268411645092</v>
      </c>
      <c r="H18" s="5">
        <f>VLOOKUP($B18,'EDGAR-2025'!$A$3:$BG$214,H$9,FALSE)</f>
        <v>0.25982292651792999</v>
      </c>
      <c r="I18" s="5">
        <f>VLOOKUP($B18,'EDGAR-2025'!$A$3:$BG$214,I$9,FALSE)</f>
        <v>0.27973044094378002</v>
      </c>
      <c r="J18" s="5">
        <f>VLOOKUP($B18,'EDGAR-2025'!$A$3:$BG$214,J$9,FALSE)</f>
        <v>0.29100254631335998</v>
      </c>
      <c r="K18" s="5">
        <f>VLOOKUP($B18,'EDGAR-2025'!$A$3:$BG$214,K$9,FALSE)</f>
        <v>0.31491670392496002</v>
      </c>
      <c r="L18" s="5">
        <f>VLOOKUP($B18,'EDGAR-2025'!$A$3:$BG$214,L$9,FALSE)</f>
        <v>0.27718173758870002</v>
      </c>
      <c r="M18" s="5">
        <f>VLOOKUP($B18,'EDGAR-2025'!$A$3:$BG$214,M$9,FALSE)</f>
        <v>0.28722575456279997</v>
      </c>
      <c r="N18" s="5">
        <f>VLOOKUP($B18,'EDGAR-2025'!$A$3:$BG$214,N$9,FALSE)</f>
        <v>0.34261773099546</v>
      </c>
      <c r="O18" s="5">
        <f>VLOOKUP($B18,'EDGAR-2025'!$A$3:$BG$214,O$9,FALSE)</f>
        <v>0.32601815801742001</v>
      </c>
      <c r="P18" s="5">
        <f>VLOOKUP($B18,'EDGAR-2025'!$A$3:$BG$214,P$9,FALSE)</f>
        <v>0.33153928407181998</v>
      </c>
      <c r="Q18" s="5">
        <f>VLOOKUP($B18,'EDGAR-2025'!$A$3:$BG$214,Q$9,FALSE)</f>
        <v>0.34301060639117997</v>
      </c>
      <c r="R18" s="5">
        <f>VLOOKUP($B18,'EDGAR-2025'!$A$3:$BG$214,R$9,FALSE)</f>
        <v>0.34409457960214002</v>
      </c>
      <c r="S18" s="5">
        <f>VLOOKUP($B18,'EDGAR-2025'!$A$3:$BG$214,S$9,FALSE)</f>
        <v>0.35618734528828999</v>
      </c>
      <c r="T18" s="15">
        <f t="shared" si="21"/>
        <v>0.19285170480960101</v>
      </c>
      <c r="U18" s="15">
        <f t="shared" si="22"/>
        <v>0.11454395979072773</v>
      </c>
      <c r="V18" s="15">
        <f t="shared" si="23"/>
        <v>-4.8449252552723143E-2</v>
      </c>
      <c r="W18" s="5">
        <f>VLOOKUP($B18,'EDGAR-P-2025'!$A$3:$BI$214,W$9,FALSE)</f>
        <v>0.10408399999999947</v>
      </c>
      <c r="X18" s="4">
        <f t="shared" si="24"/>
        <v>3.2917425444397002</v>
      </c>
      <c r="Y18" s="43">
        <f t="shared" si="19"/>
        <v>9.3380381064566238E-6</v>
      </c>
      <c r="Z18" s="43">
        <f t="shared" si="20"/>
        <v>1.3496802814376588E-5</v>
      </c>
    </row>
    <row r="19" spans="2:26" ht="15" x14ac:dyDescent="0.25">
      <c r="B19" s="42" t="s">
        <v>44</v>
      </c>
      <c r="C19" s="5">
        <f>VLOOKUP($B19,'EDGAR-2025'!$A$3:$BG$214,C$9,FALSE)</f>
        <v>100.19576471947001</v>
      </c>
      <c r="D19" s="5">
        <f>VLOOKUP($B19,'EDGAR-2025'!$A$3:$BG$214,D$9,FALSE)</f>
        <v>153.62891843137001</v>
      </c>
      <c r="E19" s="5">
        <f>VLOOKUP($B19,'EDGAR-2025'!$A$3:$BG$214,E$9,FALSE)</f>
        <v>177.31624089911</v>
      </c>
      <c r="F19" s="5">
        <f>VLOOKUP($B19,'EDGAR-2025'!$A$3:$BG$214,F$9,FALSE)</f>
        <v>184.83418764918</v>
      </c>
      <c r="G19" s="5">
        <f>VLOOKUP($B19,'EDGAR-2025'!$A$3:$BG$214,G$9,FALSE)</f>
        <v>188.8365165454</v>
      </c>
      <c r="H19" s="5">
        <f>VLOOKUP($B19,'EDGAR-2025'!$A$3:$BG$214,H$9,FALSE)</f>
        <v>193.17899564046999</v>
      </c>
      <c r="I19" s="5">
        <f>VLOOKUP($B19,'EDGAR-2025'!$A$3:$BG$214,I$9,FALSE)</f>
        <v>190.02641569822001</v>
      </c>
      <c r="J19" s="5">
        <f>VLOOKUP($B19,'EDGAR-2025'!$A$3:$BG$214,J$9,FALSE)</f>
        <v>196.19378113911</v>
      </c>
      <c r="K19" s="5">
        <f>VLOOKUP($B19,'EDGAR-2025'!$A$3:$BG$214,K$9,FALSE)</f>
        <v>194.14040325286999</v>
      </c>
      <c r="L19" s="5">
        <f>VLOOKUP($B19,'EDGAR-2025'!$A$3:$BG$214,L$9,FALSE)</f>
        <v>191.37364624593999</v>
      </c>
      <c r="M19" s="5">
        <f>VLOOKUP($B19,'EDGAR-2025'!$A$3:$BG$214,M$9,FALSE)</f>
        <v>189.81714756673</v>
      </c>
      <c r="N19" s="5">
        <f>VLOOKUP($B19,'EDGAR-2025'!$A$3:$BG$214,N$9,FALSE)</f>
        <v>183.26871552213001</v>
      </c>
      <c r="O19" s="5">
        <f>VLOOKUP($B19,'EDGAR-2025'!$A$3:$BG$214,O$9,FALSE)</f>
        <v>168.1154334263</v>
      </c>
      <c r="P19" s="5">
        <f>VLOOKUP($B19,'EDGAR-2025'!$A$3:$BG$214,P$9,FALSE)</f>
        <v>185.67595629442999</v>
      </c>
      <c r="Q19" s="5">
        <f>VLOOKUP($B19,'EDGAR-2025'!$A$3:$BG$214,Q$9,FALSE)</f>
        <v>195.04105582582</v>
      </c>
      <c r="R19" s="5">
        <f>VLOOKUP($B19,'EDGAR-2025'!$A$3:$BG$214,R$9,FALSE)</f>
        <v>189.89078663033999</v>
      </c>
      <c r="S19" s="5">
        <f>VLOOKUP($B19,'EDGAR-2025'!$A$3:$BG$214,S$9,FALSE)</f>
        <v>183.27199143651001</v>
      </c>
      <c r="T19" s="15">
        <f t="shared" si="21"/>
        <v>-3.4498632650129202E-2</v>
      </c>
      <c r="U19" s="15">
        <f t="shared" si="22"/>
        <v>-2.1315964763193029E-2</v>
      </c>
      <c r="V19" s="15">
        <f t="shared" si="23"/>
        <v>-8.2683408636648803E-2</v>
      </c>
      <c r="W19" s="5">
        <f>VLOOKUP($B19,'EDGAR-P-2025'!$A$3:$BI$214,W$9,FALSE)</f>
        <v>45.101780999000475</v>
      </c>
      <c r="X19" s="4">
        <f t="shared" si="24"/>
        <v>4.0634474174355004</v>
      </c>
      <c r="Y19" s="43">
        <f t="shared" si="19"/>
        <v>4.9949844810853817E-3</v>
      </c>
      <c r="Z19" s="43">
        <f t="shared" si="20"/>
        <v>5.8484478375226663E-3</v>
      </c>
    </row>
    <row r="20" spans="2:26" ht="15" x14ac:dyDescent="0.25">
      <c r="B20" s="42" t="s">
        <v>45</v>
      </c>
      <c r="C20" s="5">
        <f>VLOOKUP($B20,'EDGAR-2025'!$A$3:$BG$214,C$9,FALSE)</f>
        <v>20.780132707052001</v>
      </c>
      <c r="D20" s="5">
        <f>VLOOKUP($B20,'EDGAR-2025'!$A$3:$BG$214,D$9,FALSE)</f>
        <v>4.4627221727570996</v>
      </c>
      <c r="E20" s="5">
        <f>VLOOKUP($B20,'EDGAR-2025'!$A$3:$BG$214,E$9,FALSE)</f>
        <v>4.2991343055437001</v>
      </c>
      <c r="F20" s="5">
        <f>VLOOKUP($B20,'EDGAR-2025'!$A$3:$BG$214,F$9,FALSE)</f>
        <v>4.9040967681231997</v>
      </c>
      <c r="G20" s="5">
        <f>VLOOKUP($B20,'EDGAR-2025'!$A$3:$BG$214,G$9,FALSE)</f>
        <v>5.66960145964</v>
      </c>
      <c r="H20" s="5">
        <f>VLOOKUP($B20,'EDGAR-2025'!$A$3:$BG$214,H$9,FALSE)</f>
        <v>5.4928541336018997</v>
      </c>
      <c r="I20" s="5">
        <f>VLOOKUP($B20,'EDGAR-2025'!$A$3:$BG$214,I$9,FALSE)</f>
        <v>5.7607422886294</v>
      </c>
      <c r="J20" s="5">
        <f>VLOOKUP($B20,'EDGAR-2025'!$A$3:$BG$214,J$9,FALSE)</f>
        <v>5.6171863766527999</v>
      </c>
      <c r="K20" s="5">
        <f>VLOOKUP($B20,'EDGAR-2025'!$A$3:$BG$214,K$9,FALSE)</f>
        <v>5.3748721993349999</v>
      </c>
      <c r="L20" s="5">
        <f>VLOOKUP($B20,'EDGAR-2025'!$A$3:$BG$214,L$9,FALSE)</f>
        <v>5.689186837507</v>
      </c>
      <c r="M20" s="5">
        <f>VLOOKUP($B20,'EDGAR-2025'!$A$3:$BG$214,M$9,FALSE)</f>
        <v>5.9515541057421002</v>
      </c>
      <c r="N20" s="5">
        <f>VLOOKUP($B20,'EDGAR-2025'!$A$3:$BG$214,N$9,FALSE)</f>
        <v>6.4246559809798001</v>
      </c>
      <c r="O20" s="5">
        <f>VLOOKUP($B20,'EDGAR-2025'!$A$3:$BG$214,O$9,FALSE)</f>
        <v>6.9145278578360996</v>
      </c>
      <c r="P20" s="5">
        <f>VLOOKUP($B20,'EDGAR-2025'!$A$3:$BG$214,P$9,FALSE)</f>
        <v>7.4634303130174997</v>
      </c>
      <c r="Q20" s="5">
        <f>VLOOKUP($B20,'EDGAR-2025'!$A$3:$BG$214,Q$9,FALSE)</f>
        <v>7.7741888898575997</v>
      </c>
      <c r="R20" s="5">
        <f>VLOOKUP($B20,'EDGAR-2025'!$A$3:$BG$214,R$9,FALSE)</f>
        <v>7.4987034203827996</v>
      </c>
      <c r="S20" s="5">
        <f>VLOOKUP($B20,'EDGAR-2025'!$A$3:$BG$214,S$9,FALSE)</f>
        <v>7.4935903651149003</v>
      </c>
      <c r="T20" s="15">
        <f t="shared" si="21"/>
        <v>7.9492157314212664E-2</v>
      </c>
      <c r="U20" s="15">
        <f t="shared" si="22"/>
        <v>6.2804494185437765E-2</v>
      </c>
      <c r="V20" s="15">
        <f t="shared" si="23"/>
        <v>7.6248732742510317E-2</v>
      </c>
      <c r="W20" s="5">
        <f>VLOOKUP($B20,'EDGAR-P-2025'!$A$3:$BI$214,W$9,FALSE)</f>
        <v>2.9367060000000387</v>
      </c>
      <c r="X20" s="4">
        <f t="shared" si="24"/>
        <v>2.1877082625839002</v>
      </c>
      <c r="Y20" s="43">
        <f t="shared" si="19"/>
        <v>1.7510384590124675E-4</v>
      </c>
      <c r="Z20" s="43">
        <f t="shared" si="20"/>
        <v>3.8080917149415218E-4</v>
      </c>
    </row>
    <row r="21" spans="2:26" ht="15" x14ac:dyDescent="0.25">
      <c r="B21" s="42" t="s">
        <v>46</v>
      </c>
      <c r="C21" s="5">
        <f>VLOOKUP($B21,'EDGAR-2025'!$A$3:$BG$214,C$9,FALSE)</f>
        <v>0.20101561496191001</v>
      </c>
      <c r="D21" s="5">
        <f>VLOOKUP($B21,'EDGAR-2025'!$A$3:$BG$214,D$9,FALSE)</f>
        <v>0.38532409768101</v>
      </c>
      <c r="E21" s="5">
        <f>VLOOKUP($B21,'EDGAR-2025'!$A$3:$BG$214,E$9,FALSE)</f>
        <v>0.48279820864903</v>
      </c>
      <c r="F21" s="5">
        <f>VLOOKUP($B21,'EDGAR-2025'!$A$3:$BG$214,F$9,FALSE)</f>
        <v>0.29073252580760001</v>
      </c>
      <c r="G21" s="5">
        <f>VLOOKUP($B21,'EDGAR-2025'!$A$3:$BG$214,G$9,FALSE)</f>
        <v>0.37536186215245998</v>
      </c>
      <c r="H21" s="5">
        <f>VLOOKUP($B21,'EDGAR-2025'!$A$3:$BG$214,H$9,FALSE)</f>
        <v>0.41275839349527998</v>
      </c>
      <c r="I21" s="5">
        <f>VLOOKUP($B21,'EDGAR-2025'!$A$3:$BG$214,I$9,FALSE)</f>
        <v>0.44111878669121002</v>
      </c>
      <c r="J21" s="5">
        <f>VLOOKUP($B21,'EDGAR-2025'!$A$3:$BG$214,J$9,FALSE)</f>
        <v>0.46252550994160002</v>
      </c>
      <c r="K21" s="5">
        <f>VLOOKUP($B21,'EDGAR-2025'!$A$3:$BG$214,K$9,FALSE)</f>
        <v>0.48539366089210001</v>
      </c>
      <c r="L21" s="5">
        <f>VLOOKUP($B21,'EDGAR-2025'!$A$3:$BG$214,L$9,FALSE)</f>
        <v>0.46710507031350001</v>
      </c>
      <c r="M21" s="5">
        <f>VLOOKUP($B21,'EDGAR-2025'!$A$3:$BG$214,M$9,FALSE)</f>
        <v>0.46529467206686997</v>
      </c>
      <c r="N21" s="5">
        <f>VLOOKUP($B21,'EDGAR-2025'!$A$3:$BG$214,N$9,FALSE)</f>
        <v>0.50954666958663997</v>
      </c>
      <c r="O21" s="5">
        <f>VLOOKUP($B21,'EDGAR-2025'!$A$3:$BG$214,O$9,FALSE)</f>
        <v>0.48873489720799002</v>
      </c>
      <c r="P21" s="5">
        <f>VLOOKUP($B21,'EDGAR-2025'!$A$3:$BG$214,P$9,FALSE)</f>
        <v>0.50735051766377004</v>
      </c>
      <c r="Q21" s="5">
        <f>VLOOKUP($B21,'EDGAR-2025'!$A$3:$BG$214,Q$9,FALSE)</f>
        <v>0.53546506395851001</v>
      </c>
      <c r="R21" s="5">
        <f>VLOOKUP($B21,'EDGAR-2025'!$A$3:$BG$214,R$9,FALSE)</f>
        <v>0.53712384217061004</v>
      </c>
      <c r="S21" s="5">
        <f>VLOOKUP($B21,'EDGAR-2025'!$A$3:$BG$214,S$9,FALSE)</f>
        <v>0.55596098786621995</v>
      </c>
      <c r="T21" s="15">
        <f t="shared" si="21"/>
        <v>9.5105317503851206E-2</v>
      </c>
      <c r="U21" s="15">
        <f t="shared" si="22"/>
        <v>4.5614766870967216E-2</v>
      </c>
      <c r="V21" s="15">
        <f t="shared" si="23"/>
        <v>-4.084370210001198E-2</v>
      </c>
      <c r="W21" s="5">
        <f>VLOOKUP($B21,'EDGAR-P-2025'!$A$3:$BI$214,W$9,FALSE)</f>
        <v>0.1060530000000007</v>
      </c>
      <c r="X21" s="4">
        <f t="shared" si="24"/>
        <v>4.8046417318382</v>
      </c>
      <c r="Y21" s="43">
        <f t="shared" si="19"/>
        <v>1.3887682356057506E-5</v>
      </c>
      <c r="Z21" s="43">
        <f t="shared" si="20"/>
        <v>1.3752127405490729E-5</v>
      </c>
    </row>
    <row r="22" spans="2:26" ht="15" x14ac:dyDescent="0.25">
      <c r="B22" s="42" t="s">
        <v>47</v>
      </c>
      <c r="C22" s="5">
        <f>VLOOKUP($B22,'EDGAR-2025'!$A$3:$BG$214,C$9,FALSE)</f>
        <v>277.71498675749001</v>
      </c>
      <c r="D22" s="5">
        <f>VLOOKUP($B22,'EDGAR-2025'!$A$3:$BG$214,D$9,FALSE)</f>
        <v>384.12276878879999</v>
      </c>
      <c r="E22" s="5">
        <f>VLOOKUP($B22,'EDGAR-2025'!$A$3:$BG$214,E$9,FALSE)</f>
        <v>415.31950280263999</v>
      </c>
      <c r="F22" s="5">
        <f>VLOOKUP($B22,'EDGAR-2025'!$A$3:$BG$214,F$9,FALSE)</f>
        <v>412.86199246206002</v>
      </c>
      <c r="G22" s="5">
        <f>VLOOKUP($B22,'EDGAR-2025'!$A$3:$BG$214,G$9,FALSE)</f>
        <v>413.37283263587</v>
      </c>
      <c r="H22" s="5">
        <f>VLOOKUP($B22,'EDGAR-2025'!$A$3:$BG$214,H$9,FALSE)</f>
        <v>405.74239405796999</v>
      </c>
      <c r="I22" s="5">
        <f>VLOOKUP($B22,'EDGAR-2025'!$A$3:$BG$214,I$9,FALSE)</f>
        <v>396.44232372765998</v>
      </c>
      <c r="J22" s="5">
        <f>VLOOKUP($B22,'EDGAR-2025'!$A$3:$BG$214,J$9,FALSE)</f>
        <v>400.63159372522</v>
      </c>
      <c r="K22" s="5">
        <f>VLOOKUP($B22,'EDGAR-2025'!$A$3:$BG$214,K$9,FALSE)</f>
        <v>408.61321267244</v>
      </c>
      <c r="L22" s="5">
        <f>VLOOKUP($B22,'EDGAR-2025'!$A$3:$BG$214,L$9,FALSE)</f>
        <v>411.21131494573001</v>
      </c>
      <c r="M22" s="5">
        <f>VLOOKUP($B22,'EDGAR-2025'!$A$3:$BG$214,M$9,FALSE)</f>
        <v>409.24756799263002</v>
      </c>
      <c r="N22" s="5">
        <f>VLOOKUP($B22,'EDGAR-2025'!$A$3:$BG$214,N$9,FALSE)</f>
        <v>407.90860565807998</v>
      </c>
      <c r="O22" s="5">
        <f>VLOOKUP($B22,'EDGAR-2025'!$A$3:$BG$214,O$9,FALSE)</f>
        <v>392.54578214968001</v>
      </c>
      <c r="P22" s="5">
        <f>VLOOKUP($B22,'EDGAR-2025'!$A$3:$BG$214,P$9,FALSE)</f>
        <v>384.73474752951</v>
      </c>
      <c r="Q22" s="5">
        <f>VLOOKUP($B22,'EDGAR-2025'!$A$3:$BG$214,Q$9,FALSE)</f>
        <v>378.06508962997998</v>
      </c>
      <c r="R22" s="5">
        <f>VLOOKUP($B22,'EDGAR-2025'!$A$3:$BG$214,R$9,FALSE)</f>
        <v>377.49569400646999</v>
      </c>
      <c r="S22" s="5">
        <f>VLOOKUP($B22,'EDGAR-2025'!$A$3:$BG$214,S$9,FALSE)</f>
        <v>383.40311084884002</v>
      </c>
      <c r="T22" s="15">
        <f t="shared" si="21"/>
        <v>-3.2717661368586448E-3</v>
      </c>
      <c r="U22" s="15">
        <f t="shared" si="22"/>
        <v>-4.0236419672319279E-3</v>
      </c>
      <c r="V22" s="15">
        <f t="shared" si="23"/>
        <v>-3.7662415784572856E-2</v>
      </c>
      <c r="W22" s="5">
        <f>VLOOKUP($B22,'EDGAR-P-2025'!$A$3:$BI$214,W$9,FALSE)</f>
        <v>25.088636002000371</v>
      </c>
      <c r="X22" s="4">
        <f t="shared" si="24"/>
        <v>16.258699979766</v>
      </c>
      <c r="Y22" s="43">
        <f t="shared" si="19"/>
        <v>1.1117539341935613E-2</v>
      </c>
      <c r="Z22" s="43">
        <f t="shared" si="20"/>
        <v>3.2532989988919539E-3</v>
      </c>
    </row>
    <row r="23" spans="2:26" ht="15" x14ac:dyDescent="0.25">
      <c r="B23" s="42" t="s">
        <v>48</v>
      </c>
      <c r="C23" s="5">
        <f>VLOOKUP($B23,'EDGAR-2025'!$A$3:$BG$214,C$9,FALSE)</f>
        <v>61.563956455083002</v>
      </c>
      <c r="D23" s="5">
        <f>VLOOKUP($B23,'EDGAR-2025'!$A$3:$BG$214,D$9,FALSE)</f>
        <v>80.413742662266003</v>
      </c>
      <c r="E23" s="5">
        <f>VLOOKUP($B23,'EDGAR-2025'!$A$3:$BG$214,E$9,FALSE)</f>
        <v>73.799842115676995</v>
      </c>
      <c r="F23" s="5">
        <f>VLOOKUP($B23,'EDGAR-2025'!$A$3:$BG$214,F$9,FALSE)</f>
        <v>72.187167794719002</v>
      </c>
      <c r="G23" s="5">
        <f>VLOOKUP($B23,'EDGAR-2025'!$A$3:$BG$214,G$9,FALSE)</f>
        <v>69.020732681035</v>
      </c>
      <c r="H23" s="5">
        <f>VLOOKUP($B23,'EDGAR-2025'!$A$3:$BG$214,H$9,FALSE)</f>
        <v>69.608836617243</v>
      </c>
      <c r="I23" s="5">
        <f>VLOOKUP($B23,'EDGAR-2025'!$A$3:$BG$214,I$9,FALSE)</f>
        <v>65.926195592553995</v>
      </c>
      <c r="J23" s="5">
        <f>VLOOKUP($B23,'EDGAR-2025'!$A$3:$BG$214,J$9,FALSE)</f>
        <v>67.363214878034995</v>
      </c>
      <c r="K23" s="5">
        <f>VLOOKUP($B23,'EDGAR-2025'!$A$3:$BG$214,K$9,FALSE)</f>
        <v>67.774546549896002</v>
      </c>
      <c r="L23" s="5">
        <f>VLOOKUP($B23,'EDGAR-2025'!$A$3:$BG$214,L$9,FALSE)</f>
        <v>70.085082578167004</v>
      </c>
      <c r="M23" s="5">
        <f>VLOOKUP($B23,'EDGAR-2025'!$A$3:$BG$214,M$9,FALSE)</f>
        <v>67.250779526349007</v>
      </c>
      <c r="N23" s="5">
        <f>VLOOKUP($B23,'EDGAR-2025'!$A$3:$BG$214,N$9,FALSE)</f>
        <v>68.776683333373995</v>
      </c>
      <c r="O23" s="5">
        <f>VLOOKUP($B23,'EDGAR-2025'!$A$3:$BG$214,O$9,FALSE)</f>
        <v>62.916153054574004</v>
      </c>
      <c r="P23" s="5">
        <f>VLOOKUP($B23,'EDGAR-2025'!$A$3:$BG$214,P$9,FALSE)</f>
        <v>66.203360484650005</v>
      </c>
      <c r="Q23" s="5">
        <f>VLOOKUP($B23,'EDGAR-2025'!$A$3:$BG$214,Q$9,FALSE)</f>
        <v>62.647180523681001</v>
      </c>
      <c r="R23" s="5">
        <f>VLOOKUP($B23,'EDGAR-2025'!$A$3:$BG$214,R$9,FALSE)</f>
        <v>58.476120923909001</v>
      </c>
      <c r="S23" s="5">
        <f>VLOOKUP($B23,'EDGAR-2025'!$A$3:$BG$214,S$9,FALSE)</f>
        <v>58.030403747188998</v>
      </c>
      <c r="T23" s="15">
        <f t="shared" si="21"/>
        <v>2.2689756427687779E-2</v>
      </c>
      <c r="U23" s="15">
        <f t="shared" si="22"/>
        <v>-8.8755663340872037E-3</v>
      </c>
      <c r="V23" s="15">
        <f t="shared" si="23"/>
        <v>-8.5211004584109684E-2</v>
      </c>
      <c r="W23" s="5">
        <f>VLOOKUP($B23,'EDGAR-P-2025'!$A$3:$BI$214,W$9,FALSE)</f>
        <v>8.7662009999999988</v>
      </c>
      <c r="X23" s="4">
        <f t="shared" si="24"/>
        <v>7.8456657944957007</v>
      </c>
      <c r="Y23" s="43">
        <f t="shared" si="19"/>
        <v>1.8745068678633471E-3</v>
      </c>
      <c r="Z23" s="43">
        <f t="shared" si="20"/>
        <v>1.1367326998212161E-3</v>
      </c>
    </row>
    <row r="24" spans="2:26" ht="15" x14ac:dyDescent="0.25">
      <c r="B24" s="42" t="s">
        <v>49</v>
      </c>
      <c r="C24" s="5">
        <f>VLOOKUP($B24,'EDGAR-2025'!$A$3:$BG$214,C$9,FALSE)</f>
        <v>56.124435145833999</v>
      </c>
      <c r="D24" s="5">
        <f>VLOOKUP($B24,'EDGAR-2025'!$A$3:$BG$214,D$9,FALSE)</f>
        <v>31.219334745546</v>
      </c>
      <c r="E24" s="5">
        <f>VLOOKUP($B24,'EDGAR-2025'!$A$3:$BG$214,E$9,FALSE)</f>
        <v>26.636182957492998</v>
      </c>
      <c r="F24" s="5">
        <f>VLOOKUP($B24,'EDGAR-2025'!$A$3:$BG$214,F$9,FALSE)</f>
        <v>29.469205690582001</v>
      </c>
      <c r="G24" s="5">
        <f>VLOOKUP($B24,'EDGAR-2025'!$A$3:$BG$214,G$9,FALSE)</f>
        <v>32.281132142220002</v>
      </c>
      <c r="H24" s="5">
        <f>VLOOKUP($B24,'EDGAR-2025'!$A$3:$BG$214,H$9,FALSE)</f>
        <v>33.211822866032001</v>
      </c>
      <c r="I24" s="5">
        <f>VLOOKUP($B24,'EDGAR-2025'!$A$3:$BG$214,I$9,FALSE)</f>
        <v>34.724720812362001</v>
      </c>
      <c r="J24" s="5">
        <f>VLOOKUP($B24,'EDGAR-2025'!$A$3:$BG$214,J$9,FALSE)</f>
        <v>34.522933423452997</v>
      </c>
      <c r="K24" s="5">
        <f>VLOOKUP($B24,'EDGAR-2025'!$A$3:$BG$214,K$9,FALSE)</f>
        <v>34.415450089757002</v>
      </c>
      <c r="L24" s="5">
        <f>VLOOKUP($B24,'EDGAR-2025'!$A$3:$BG$214,L$9,FALSE)</f>
        <v>34.226036650026003</v>
      </c>
      <c r="M24" s="5">
        <f>VLOOKUP($B24,'EDGAR-2025'!$A$3:$BG$214,M$9,FALSE)</f>
        <v>34.762471942731999</v>
      </c>
      <c r="N24" s="5">
        <f>VLOOKUP($B24,'EDGAR-2025'!$A$3:$BG$214,N$9,FALSE)</f>
        <v>36.981934935612998</v>
      </c>
      <c r="O24" s="5">
        <f>VLOOKUP($B24,'EDGAR-2025'!$A$3:$BG$214,O$9,FALSE)</f>
        <v>35.406738128779999</v>
      </c>
      <c r="P24" s="5">
        <f>VLOOKUP($B24,'EDGAR-2025'!$A$3:$BG$214,P$9,FALSE)</f>
        <v>37.424224290825002</v>
      </c>
      <c r="Q24" s="5">
        <f>VLOOKUP($B24,'EDGAR-2025'!$A$3:$BG$214,Q$9,FALSE)</f>
        <v>39.683608947178001</v>
      </c>
      <c r="R24" s="5">
        <f>VLOOKUP($B24,'EDGAR-2025'!$A$3:$BG$214,R$9,FALSE)</f>
        <v>41.745758982030999</v>
      </c>
      <c r="S24" s="5">
        <f>VLOOKUP($B24,'EDGAR-2025'!$A$3:$BG$214,S$9,FALSE)</f>
        <v>38.887498623475999</v>
      </c>
      <c r="T24" s="15">
        <f t="shared" si="21"/>
        <v>6.3846523818483325E-2</v>
      </c>
      <c r="U24" s="15">
        <f t="shared" si="22"/>
        <v>3.9759917058525329E-2</v>
      </c>
      <c r="V24" s="15">
        <f t="shared" si="23"/>
        <v>-4.2593682823126477E-2</v>
      </c>
      <c r="W24" s="5">
        <f>VLOOKUP($B24,'EDGAR-P-2025'!$A$3:$BI$214,W$9,FALSE)</f>
        <v>10.014574999999976</v>
      </c>
      <c r="X24" s="4">
        <f t="shared" si="24"/>
        <v>3.6928112212064002</v>
      </c>
      <c r="Y24" s="43">
        <f t="shared" si="19"/>
        <v>1.0079417567674853E-3</v>
      </c>
      <c r="Z24" s="43">
        <f t="shared" si="20"/>
        <v>1.2986121214094942E-3</v>
      </c>
    </row>
    <row r="25" spans="2:26" ht="15" x14ac:dyDescent="0.25">
      <c r="B25" s="42" t="s">
        <v>50</v>
      </c>
      <c r="C25" s="5">
        <f>VLOOKUP($B25,'EDGAR-2025'!$A$3:$BG$214,C$9,FALSE)</f>
        <v>1.0864510208469</v>
      </c>
      <c r="D25" s="5">
        <f>VLOOKUP($B25,'EDGAR-2025'!$A$3:$BG$214,D$9,FALSE)</f>
        <v>0.86060691913035003</v>
      </c>
      <c r="E25" s="5">
        <f>VLOOKUP($B25,'EDGAR-2025'!$A$3:$BG$214,E$9,FALSE)</f>
        <v>1.2830254511428001</v>
      </c>
      <c r="F25" s="5">
        <f>VLOOKUP($B25,'EDGAR-2025'!$A$3:$BG$214,F$9,FALSE)</f>
        <v>0.85421672141465999</v>
      </c>
      <c r="G25" s="5">
        <f>VLOOKUP($B25,'EDGAR-2025'!$A$3:$BG$214,G$9,FALSE)</f>
        <v>1.0170902215708</v>
      </c>
      <c r="H25" s="5">
        <f>VLOOKUP($B25,'EDGAR-2025'!$A$3:$BG$214,H$9,FALSE)</f>
        <v>1.0911241350175001</v>
      </c>
      <c r="I25" s="5">
        <f>VLOOKUP($B25,'EDGAR-2025'!$A$3:$BG$214,I$9,FALSE)</f>
        <v>1.1363222545231</v>
      </c>
      <c r="J25" s="5">
        <f>VLOOKUP($B25,'EDGAR-2025'!$A$3:$BG$214,J$9,FALSE)</f>
        <v>1.1204184274682001</v>
      </c>
      <c r="K25" s="5">
        <f>VLOOKUP($B25,'EDGAR-2025'!$A$3:$BG$214,K$9,FALSE)</f>
        <v>1.2455453929266</v>
      </c>
      <c r="L25" s="5">
        <f>VLOOKUP($B25,'EDGAR-2025'!$A$3:$BG$214,L$9,FALSE)</f>
        <v>1.3738125758813999</v>
      </c>
      <c r="M25" s="5">
        <f>VLOOKUP($B25,'EDGAR-2025'!$A$3:$BG$214,M$9,FALSE)</f>
        <v>1.2106297815706999</v>
      </c>
      <c r="N25" s="5">
        <f>VLOOKUP($B25,'EDGAR-2025'!$A$3:$BG$214,N$9,FALSE)</f>
        <v>1.4505089952820001</v>
      </c>
      <c r="O25" s="5">
        <f>VLOOKUP($B25,'EDGAR-2025'!$A$3:$BG$214,O$9,FALSE)</f>
        <v>1.1733284296066</v>
      </c>
      <c r="P25" s="5">
        <f>VLOOKUP($B25,'EDGAR-2025'!$A$3:$BG$214,P$9,FALSE)</f>
        <v>1.4488191082976001</v>
      </c>
      <c r="Q25" s="5">
        <f>VLOOKUP($B25,'EDGAR-2025'!$A$3:$BG$214,Q$9,FALSE)</f>
        <v>1.4055261448800001</v>
      </c>
      <c r="R25" s="5">
        <f>VLOOKUP($B25,'EDGAR-2025'!$A$3:$BG$214,R$9,FALSE)</f>
        <v>1.4098367143696999</v>
      </c>
      <c r="S25" s="5">
        <f>VLOOKUP($B25,'EDGAR-2025'!$A$3:$BG$214,S$9,FALSE)</f>
        <v>1.4592246163564999</v>
      </c>
      <c r="T25" s="15">
        <f t="shared" si="21"/>
        <v>0.19814415386351647</v>
      </c>
      <c r="U25" s="15">
        <f t="shared" si="22"/>
        <v>3.9681590494404673E-2</v>
      </c>
      <c r="V25" s="15">
        <f t="shared" si="23"/>
        <v>-0.19109193157503457</v>
      </c>
      <c r="W25" s="5">
        <f>VLOOKUP($B25,'EDGAR-P-2025'!$A$3:$BI$214,W$9,FALSE)</f>
        <v>0.40309499998999782</v>
      </c>
      <c r="X25" s="4">
        <f t="shared" si="24"/>
        <v>3.5984296389635007</v>
      </c>
      <c r="Y25" s="43">
        <f t="shared" si="19"/>
        <v>3.9533588154784989E-5</v>
      </c>
      <c r="Z25" s="43">
        <f t="shared" si="20"/>
        <v>5.2270221458880916E-5</v>
      </c>
    </row>
    <row r="26" spans="2:26" ht="15" x14ac:dyDescent="0.25">
      <c r="B26" s="42" t="s">
        <v>51</v>
      </c>
      <c r="C26" s="5">
        <f>VLOOKUP($B26,'EDGAR-2025'!$A$3:$BG$214,C$9,FALSE)</f>
        <v>11.996952704321</v>
      </c>
      <c r="D26" s="5">
        <f>VLOOKUP($B26,'EDGAR-2025'!$A$3:$BG$214,D$9,FALSE)</f>
        <v>23.370176676339</v>
      </c>
      <c r="E26" s="5">
        <f>VLOOKUP($B26,'EDGAR-2025'!$A$3:$BG$214,E$9,FALSE)</f>
        <v>28.835273803141</v>
      </c>
      <c r="F26" s="5">
        <f>VLOOKUP($B26,'EDGAR-2025'!$A$3:$BG$214,F$9,FALSE)</f>
        <v>29.003537473359</v>
      </c>
      <c r="G26" s="5">
        <f>VLOOKUP($B26,'EDGAR-2025'!$A$3:$BG$214,G$9,FALSE)</f>
        <v>30.216355241990001</v>
      </c>
      <c r="H26" s="5">
        <f>VLOOKUP($B26,'EDGAR-2025'!$A$3:$BG$214,H$9,FALSE)</f>
        <v>32.130848051849</v>
      </c>
      <c r="I26" s="5">
        <f>VLOOKUP($B26,'EDGAR-2025'!$A$3:$BG$214,I$9,FALSE)</f>
        <v>33.289917166971001</v>
      </c>
      <c r="J26" s="5">
        <f>VLOOKUP($B26,'EDGAR-2025'!$A$3:$BG$214,J$9,FALSE)</f>
        <v>33.469090795490999</v>
      </c>
      <c r="K26" s="5">
        <f>VLOOKUP($B26,'EDGAR-2025'!$A$3:$BG$214,K$9,FALSE)</f>
        <v>33.457106036390996</v>
      </c>
      <c r="L26" s="5">
        <f>VLOOKUP($B26,'EDGAR-2025'!$A$3:$BG$214,L$9,FALSE)</f>
        <v>33.752135446540002</v>
      </c>
      <c r="M26" s="5">
        <f>VLOOKUP($B26,'EDGAR-2025'!$A$3:$BG$214,M$9,FALSE)</f>
        <v>33.822047958451002</v>
      </c>
      <c r="N26" s="5">
        <f>VLOOKUP($B26,'EDGAR-2025'!$A$3:$BG$214,N$9,FALSE)</f>
        <v>36.847419375306998</v>
      </c>
      <c r="O26" s="5">
        <f>VLOOKUP($B26,'EDGAR-2025'!$A$3:$BG$214,O$9,FALSE)</f>
        <v>36.840156614514001</v>
      </c>
      <c r="P26" s="5">
        <f>VLOOKUP($B26,'EDGAR-2025'!$A$3:$BG$214,P$9,FALSE)</f>
        <v>37.357848056942998</v>
      </c>
      <c r="Q26" s="5">
        <f>VLOOKUP($B26,'EDGAR-2025'!$A$3:$BG$214,Q$9,FALSE)</f>
        <v>38.830683375005002</v>
      </c>
      <c r="R26" s="5">
        <f>VLOOKUP($B26,'EDGAR-2025'!$A$3:$BG$214,R$9,FALSE)</f>
        <v>38.688962781679997</v>
      </c>
      <c r="S26" s="5">
        <f>VLOOKUP($B26,'EDGAR-2025'!$A$3:$BG$214,S$9,FALSE)</f>
        <v>37.969166409121001</v>
      </c>
      <c r="T26" s="15">
        <f t="shared" si="21"/>
        <v>8.9449681479150556E-2</v>
      </c>
      <c r="U26" s="15">
        <f t="shared" si="22"/>
        <v>4.5760516127014594E-2</v>
      </c>
      <c r="V26" s="15">
        <f t="shared" si="23"/>
        <v>-1.9710364839997663E-4</v>
      </c>
      <c r="W26" s="5">
        <f>VLOOKUP($B26,'EDGAR-P-2025'!$A$3:$BI$214,W$9,FALSE)</f>
        <v>1.63789599950003</v>
      </c>
      <c r="X26" s="4">
        <f t="shared" si="24"/>
        <v>22.496800399143002</v>
      </c>
      <c r="Y26" s="43">
        <f t="shared" si="19"/>
        <v>1.004275538371843E-3</v>
      </c>
      <c r="Z26" s="43">
        <f t="shared" si="20"/>
        <v>2.123896020109553E-4</v>
      </c>
    </row>
    <row r="27" spans="2:26" ht="15" x14ac:dyDescent="0.25">
      <c r="B27" s="42" t="s">
        <v>52</v>
      </c>
      <c r="C27" s="5">
        <f>VLOOKUP($B27,'EDGAR-2025'!$A$3:$BG$214,C$9,FALSE)</f>
        <v>14.767004852695001</v>
      </c>
      <c r="D27" s="5">
        <f>VLOOKUP($B27,'EDGAR-2025'!$A$3:$BG$214,D$9,FALSE)</f>
        <v>40.383437980171998</v>
      </c>
      <c r="E27" s="5">
        <f>VLOOKUP($B27,'EDGAR-2025'!$A$3:$BG$214,E$9,FALSE)</f>
        <v>60.769337651087</v>
      </c>
      <c r="F27" s="5">
        <f>VLOOKUP($B27,'EDGAR-2025'!$A$3:$BG$214,F$9,FALSE)</f>
        <v>65.307380362572999</v>
      </c>
      <c r="G27" s="5">
        <f>VLOOKUP($B27,'EDGAR-2025'!$A$3:$BG$214,G$9,FALSE)</f>
        <v>69.871971168661005</v>
      </c>
      <c r="H27" s="5">
        <f>VLOOKUP($B27,'EDGAR-2025'!$A$3:$BG$214,H$9,FALSE)</f>
        <v>72.079567322702005</v>
      </c>
      <c r="I27" s="5">
        <f>VLOOKUP($B27,'EDGAR-2025'!$A$3:$BG$214,I$9,FALSE)</f>
        <v>76.654198899543005</v>
      </c>
      <c r="J27" s="5">
        <f>VLOOKUP($B27,'EDGAR-2025'!$A$3:$BG$214,J$9,FALSE)</f>
        <v>85.445163623501003</v>
      </c>
      <c r="K27" s="5">
        <f>VLOOKUP($B27,'EDGAR-2025'!$A$3:$BG$214,K$9,FALSE)</f>
        <v>93.992145941866994</v>
      </c>
      <c r="L27" s="5">
        <f>VLOOKUP($B27,'EDGAR-2025'!$A$3:$BG$214,L$9,FALSE)</f>
        <v>101.04154191320001</v>
      </c>
      <c r="M27" s="5">
        <f>VLOOKUP($B27,'EDGAR-2025'!$A$3:$BG$214,M$9,FALSE)</f>
        <v>105.18232601741001</v>
      </c>
      <c r="N27" s="5">
        <f>VLOOKUP($B27,'EDGAR-2025'!$A$3:$BG$214,N$9,FALSE)</f>
        <v>109.32224062189999</v>
      </c>
      <c r="O27" s="5">
        <f>VLOOKUP($B27,'EDGAR-2025'!$A$3:$BG$214,O$9,FALSE)</f>
        <v>104.1228779269</v>
      </c>
      <c r="P27" s="5">
        <f>VLOOKUP($B27,'EDGAR-2025'!$A$3:$BG$214,P$9,FALSE)</f>
        <v>117.76827129919999</v>
      </c>
      <c r="Q27" s="5">
        <f>VLOOKUP($B27,'EDGAR-2025'!$A$3:$BG$214,Q$9,FALSE)</f>
        <v>120.86565095962</v>
      </c>
      <c r="R27" s="5">
        <f>VLOOKUP($B27,'EDGAR-2025'!$A$3:$BG$214,R$9,FALSE)</f>
        <v>118.98910227122001</v>
      </c>
      <c r="S27" s="5">
        <f>VLOOKUP($B27,'EDGAR-2025'!$A$3:$BG$214,S$9,FALSE)</f>
        <v>124.19073273335999</v>
      </c>
      <c r="T27" s="15">
        <f t="shared" si="21"/>
        <v>3.9359412947425509E-2</v>
      </c>
      <c r="U27" s="15">
        <f t="shared" si="22"/>
        <v>4.0170209814245461E-2</v>
      </c>
      <c r="V27" s="15">
        <f t="shared" si="23"/>
        <v>-4.7559971927234934E-2</v>
      </c>
      <c r="W27" s="5">
        <f>VLOOKUP($B27,'EDGAR-P-2025'!$A$3:$BI$214,W$9,FALSE)</f>
        <v>168.06591998999772</v>
      </c>
      <c r="X27" s="4">
        <f t="shared" si="24"/>
        <v>0.65047238981232003</v>
      </c>
      <c r="Y27" s="43">
        <f t="shared" si="19"/>
        <v>2.9795750670710318E-3</v>
      </c>
      <c r="Z27" s="43">
        <f t="shared" si="20"/>
        <v>2.1793480092250524E-2</v>
      </c>
    </row>
    <row r="28" spans="2:26" ht="15" x14ac:dyDescent="0.25">
      <c r="B28" s="42" t="s">
        <v>53</v>
      </c>
      <c r="C28" s="5">
        <f>VLOOKUP($B28,'EDGAR-2025'!$A$3:$BG$214,C$9,FALSE)</f>
        <v>0.61579439893189003</v>
      </c>
      <c r="D28" s="5">
        <f>VLOOKUP($B28,'EDGAR-2025'!$A$3:$BG$214,D$9,FALSE)</f>
        <v>0.64569054518832003</v>
      </c>
      <c r="E28" s="5">
        <f>VLOOKUP($B28,'EDGAR-2025'!$A$3:$BG$214,E$9,FALSE)</f>
        <v>0.82043718760577999</v>
      </c>
      <c r="F28" s="5">
        <f>VLOOKUP($B28,'EDGAR-2025'!$A$3:$BG$214,F$9,FALSE)</f>
        <v>0.67891939290736003</v>
      </c>
      <c r="G28" s="5">
        <f>VLOOKUP($B28,'EDGAR-2025'!$A$3:$BG$214,G$9,FALSE)</f>
        <v>0.64358080637307002</v>
      </c>
      <c r="H28" s="5">
        <f>VLOOKUP($B28,'EDGAR-2025'!$A$3:$BG$214,H$9,FALSE)</f>
        <v>0.73067169913608998</v>
      </c>
      <c r="I28" s="5">
        <f>VLOOKUP($B28,'EDGAR-2025'!$A$3:$BG$214,I$9,FALSE)</f>
        <v>0.66702017252901002</v>
      </c>
      <c r="J28" s="5">
        <f>VLOOKUP($B28,'EDGAR-2025'!$A$3:$BG$214,J$9,FALSE)</f>
        <v>0.71952320331477004</v>
      </c>
      <c r="K28" s="5">
        <f>VLOOKUP($B28,'EDGAR-2025'!$A$3:$BG$214,K$9,FALSE)</f>
        <v>0.77275262671864997</v>
      </c>
      <c r="L28" s="5">
        <f>VLOOKUP($B28,'EDGAR-2025'!$A$3:$BG$214,L$9,FALSE)</f>
        <v>0.68191349591551997</v>
      </c>
      <c r="M28" s="5">
        <f>VLOOKUP($B28,'EDGAR-2025'!$A$3:$BG$214,M$9,FALSE)</f>
        <v>0.77817694146630001</v>
      </c>
      <c r="N28" s="5">
        <f>VLOOKUP($B28,'EDGAR-2025'!$A$3:$BG$214,N$9,FALSE)</f>
        <v>0.86863143677787003</v>
      </c>
      <c r="O28" s="5">
        <f>VLOOKUP($B28,'EDGAR-2025'!$A$3:$BG$214,O$9,FALSE)</f>
        <v>0.67259725086208999</v>
      </c>
      <c r="P28" s="5">
        <f>VLOOKUP($B28,'EDGAR-2025'!$A$3:$BG$214,P$9,FALSE)</f>
        <v>0.65146022212868004</v>
      </c>
      <c r="Q28" s="5">
        <f>VLOOKUP($B28,'EDGAR-2025'!$A$3:$BG$214,Q$9,FALSE)</f>
        <v>0.68887141598468005</v>
      </c>
      <c r="R28" s="5">
        <f>VLOOKUP($B28,'EDGAR-2025'!$A$3:$BG$214,R$9,FALSE)</f>
        <v>0.69062871650739999</v>
      </c>
      <c r="S28" s="5">
        <f>VLOOKUP($B28,'EDGAR-2025'!$A$3:$BG$214,S$9,FALSE)</f>
        <v>0.71278572509298999</v>
      </c>
      <c r="T28" s="15">
        <f t="shared" si="21"/>
        <v>0.11623898176824521</v>
      </c>
      <c r="U28" s="15">
        <f t="shared" si="22"/>
        <v>0.12870281716184873</v>
      </c>
      <c r="V28" s="15">
        <f t="shared" si="23"/>
        <v>-0.2256816615375512</v>
      </c>
      <c r="W28" s="5">
        <f>VLOOKUP($B28,'EDGAR-P-2025'!$A$3:$BI$214,W$9,FALSE)</f>
        <v>0.28700999996999532</v>
      </c>
      <c r="X28" s="4">
        <f t="shared" si="24"/>
        <v>3.0264849199285</v>
      </c>
      <c r="Y28" s="43">
        <f t="shared" si="19"/>
        <v>2.3674529142233448E-5</v>
      </c>
      <c r="Z28" s="43">
        <f t="shared" si="20"/>
        <v>3.7217222391042593E-5</v>
      </c>
    </row>
    <row r="29" spans="2:26" ht="15" x14ac:dyDescent="0.25">
      <c r="B29" s="42" t="s">
        <v>54</v>
      </c>
      <c r="C29" s="5">
        <f>VLOOKUP($B29,'EDGAR-2025'!$A$3:$BG$214,C$9,FALSE)</f>
        <v>105.53320533819</v>
      </c>
      <c r="D29" s="5">
        <f>VLOOKUP($B29,'EDGAR-2025'!$A$3:$BG$214,D$9,FALSE)</f>
        <v>60.019239909553001</v>
      </c>
      <c r="E29" s="5">
        <f>VLOOKUP($B29,'EDGAR-2025'!$A$3:$BG$214,E$9,FALSE)</f>
        <v>66.120355200773005</v>
      </c>
      <c r="F29" s="5">
        <f>VLOOKUP($B29,'EDGAR-2025'!$A$3:$BG$214,F$9,FALSE)</f>
        <v>62.961032005591001</v>
      </c>
      <c r="G29" s="5">
        <f>VLOOKUP($B29,'EDGAR-2025'!$A$3:$BG$214,G$9,FALSE)</f>
        <v>64.268962830781007</v>
      </c>
      <c r="H29" s="5">
        <f>VLOOKUP($B29,'EDGAR-2025'!$A$3:$BG$214,H$9,FALSE)</f>
        <v>64.429471220582002</v>
      </c>
      <c r="I29" s="5">
        <f>VLOOKUP($B29,'EDGAR-2025'!$A$3:$BG$214,I$9,FALSE)</f>
        <v>63.970865093971</v>
      </c>
      <c r="J29" s="5">
        <f>VLOOKUP($B29,'EDGAR-2025'!$A$3:$BG$214,J$9,FALSE)</f>
        <v>59.168290708455999</v>
      </c>
      <c r="K29" s="5">
        <f>VLOOKUP($B29,'EDGAR-2025'!$A$3:$BG$214,K$9,FALSE)</f>
        <v>59.062938677303002</v>
      </c>
      <c r="L29" s="5">
        <f>VLOOKUP($B29,'EDGAR-2025'!$A$3:$BG$214,L$9,FALSE)</f>
        <v>60.221768853602001</v>
      </c>
      <c r="M29" s="5">
        <f>VLOOKUP($B29,'EDGAR-2025'!$A$3:$BG$214,M$9,FALSE)</f>
        <v>63.448575214618003</v>
      </c>
      <c r="N29" s="5">
        <f>VLOOKUP($B29,'EDGAR-2025'!$A$3:$BG$214,N$9,FALSE)</f>
        <v>61.247485705518002</v>
      </c>
      <c r="O29" s="5">
        <f>VLOOKUP($B29,'EDGAR-2025'!$A$3:$BG$214,O$9,FALSE)</f>
        <v>58.16005118028</v>
      </c>
      <c r="P29" s="5">
        <f>VLOOKUP($B29,'EDGAR-2025'!$A$3:$BG$214,P$9,FALSE)</f>
        <v>58.642280714872001</v>
      </c>
      <c r="Q29" s="5">
        <f>VLOOKUP($B29,'EDGAR-2025'!$A$3:$BG$214,Q$9,FALSE)</f>
        <v>55.894496521192998</v>
      </c>
      <c r="R29" s="5">
        <f>VLOOKUP($B29,'EDGAR-2025'!$A$3:$BG$214,R$9,FALSE)</f>
        <v>53.820355655724001</v>
      </c>
      <c r="S29" s="5">
        <f>VLOOKUP($B29,'EDGAR-2025'!$A$3:$BG$214,S$9,FALSE)</f>
        <v>54.215797812273003</v>
      </c>
      <c r="T29" s="15">
        <f t="shared" si="21"/>
        <v>-3.4690920980569029E-2</v>
      </c>
      <c r="U29" s="15">
        <f t="shared" si="22"/>
        <v>9.4455689201958792E-3</v>
      </c>
      <c r="V29" s="15">
        <f t="shared" si="23"/>
        <v>-5.0409163570935722E-2</v>
      </c>
      <c r="W29" s="5">
        <f>VLOOKUP($B29,'EDGAR-P-2025'!$A$3:$BI$214,W$9,FALSE)</f>
        <v>9.4338739999999905</v>
      </c>
      <c r="X29" s="4">
        <f t="shared" si="24"/>
        <v>6.4922942266896992</v>
      </c>
      <c r="Y29" s="43">
        <f t="shared" si="19"/>
        <v>1.6692987656565944E-3</v>
      </c>
      <c r="Z29" s="43">
        <f t="shared" si="20"/>
        <v>1.2233113365519642E-3</v>
      </c>
    </row>
    <row r="30" spans="2:26" ht="15" x14ac:dyDescent="0.25">
      <c r="B30" s="42" t="s">
        <v>55</v>
      </c>
      <c r="C30" s="5">
        <f>VLOOKUP($B30,'EDGAR-2025'!$A$3:$BG$214,C$9,FALSE)</f>
        <v>115.81574466199</v>
      </c>
      <c r="D30" s="5">
        <f>VLOOKUP($B30,'EDGAR-2025'!$A$3:$BG$214,D$9,FALSE)</f>
        <v>119.00787688928</v>
      </c>
      <c r="E30" s="5">
        <f>VLOOKUP($B30,'EDGAR-2025'!$A$3:$BG$214,E$9,FALSE)</f>
        <v>114.90312617639999</v>
      </c>
      <c r="F30" s="5">
        <f>VLOOKUP($B30,'EDGAR-2025'!$A$3:$BG$214,F$9,FALSE)</f>
        <v>104.49482923217001</v>
      </c>
      <c r="G30" s="5">
        <f>VLOOKUP($B30,'EDGAR-2025'!$A$3:$BG$214,G$9,FALSE)</f>
        <v>103.01422114195</v>
      </c>
      <c r="H30" s="5">
        <f>VLOOKUP($B30,'EDGAR-2025'!$A$3:$BG$214,H$9,FALSE)</f>
        <v>104.3595394577</v>
      </c>
      <c r="I30" s="5">
        <f>VLOOKUP($B30,'EDGAR-2025'!$A$3:$BG$214,I$9,FALSE)</f>
        <v>97.780125406702993</v>
      </c>
      <c r="J30" s="5">
        <f>VLOOKUP($B30,'EDGAR-2025'!$A$3:$BG$214,J$9,FALSE)</f>
        <v>102.41652130174</v>
      </c>
      <c r="K30" s="5">
        <f>VLOOKUP($B30,'EDGAR-2025'!$A$3:$BG$214,K$9,FALSE)</f>
        <v>101.35158598302</v>
      </c>
      <c r="L30" s="5">
        <f>VLOOKUP($B30,'EDGAR-2025'!$A$3:$BG$214,L$9,FALSE)</f>
        <v>99.769365582820001</v>
      </c>
      <c r="M30" s="5">
        <f>VLOOKUP($B30,'EDGAR-2025'!$A$3:$BG$214,M$9,FALSE)</f>
        <v>100.4585018495</v>
      </c>
      <c r="N30" s="5">
        <f>VLOOKUP($B30,'EDGAR-2025'!$A$3:$BG$214,N$9,FALSE)</f>
        <v>100.31351144924</v>
      </c>
      <c r="O30" s="5">
        <f>VLOOKUP($B30,'EDGAR-2025'!$A$3:$BG$214,O$9,FALSE)</f>
        <v>91.927396052015993</v>
      </c>
      <c r="P30" s="5">
        <f>VLOOKUP($B30,'EDGAR-2025'!$A$3:$BG$214,P$9,FALSE)</f>
        <v>96.021362771157001</v>
      </c>
      <c r="Q30" s="5">
        <f>VLOOKUP($B30,'EDGAR-2025'!$A$3:$BG$214,Q$9,FALSE)</f>
        <v>89.676669486519003</v>
      </c>
      <c r="R30" s="5">
        <f>VLOOKUP($B30,'EDGAR-2025'!$A$3:$BG$214,R$9,FALSE)</f>
        <v>85.730063191382001</v>
      </c>
      <c r="S30" s="5">
        <f>VLOOKUP($B30,'EDGAR-2025'!$A$3:$BG$214,S$9,FALSE)</f>
        <v>86.646316283922999</v>
      </c>
      <c r="T30" s="15">
        <f t="shared" si="21"/>
        <v>-1.443286507270547E-3</v>
      </c>
      <c r="U30" s="15">
        <f t="shared" si="22"/>
        <v>2.7320033775439234E-3</v>
      </c>
      <c r="V30" s="15">
        <f t="shared" si="23"/>
        <v>-8.3599061343471059E-2</v>
      </c>
      <c r="W30" s="5">
        <f>VLOOKUP($B30,'EDGAR-P-2025'!$A$3:$BI$214,W$9,FALSE)</f>
        <v>11.562784003999779</v>
      </c>
      <c r="X30" s="4">
        <f t="shared" si="24"/>
        <v>8.6755500590981995</v>
      </c>
      <c r="Y30" s="43">
        <f t="shared" si="19"/>
        <v>2.7340423678127988E-3</v>
      </c>
      <c r="Z30" s="43">
        <f t="shared" si="20"/>
        <v>1.4993718120673073E-3</v>
      </c>
    </row>
    <row r="31" spans="2:26" ht="15" x14ac:dyDescent="0.25">
      <c r="B31" s="42" t="s">
        <v>56</v>
      </c>
      <c r="C31" s="5">
        <f>VLOOKUP($B31,'EDGAR-2025'!$A$3:$BG$214,C$9,FALSE)</f>
        <v>0.12645044385182999</v>
      </c>
      <c r="D31" s="5">
        <f>VLOOKUP($B31,'EDGAR-2025'!$A$3:$BG$214,D$9,FALSE)</f>
        <v>0.15086534690368</v>
      </c>
      <c r="E31" s="5">
        <f>VLOOKUP($B31,'EDGAR-2025'!$A$3:$BG$214,E$9,FALSE)</f>
        <v>0.23328534189148001</v>
      </c>
      <c r="F31" s="5">
        <f>VLOOKUP($B31,'EDGAR-2025'!$A$3:$BG$214,F$9,FALSE)</f>
        <v>0.14999781853758001</v>
      </c>
      <c r="G31" s="5">
        <f>VLOOKUP($B31,'EDGAR-2025'!$A$3:$BG$214,G$9,FALSE)</f>
        <v>0.16290577366282999</v>
      </c>
      <c r="H31" s="5">
        <f>VLOOKUP($B31,'EDGAR-2025'!$A$3:$BG$214,H$9,FALSE)</f>
        <v>0.20565637810708001</v>
      </c>
      <c r="I31" s="5">
        <f>VLOOKUP($B31,'EDGAR-2025'!$A$3:$BG$214,I$9,FALSE)</f>
        <v>0.2044908885491</v>
      </c>
      <c r="J31" s="5">
        <f>VLOOKUP($B31,'EDGAR-2025'!$A$3:$BG$214,J$9,FALSE)</f>
        <v>0.24719542173038</v>
      </c>
      <c r="K31" s="5">
        <f>VLOOKUP($B31,'EDGAR-2025'!$A$3:$BG$214,K$9,FALSE)</f>
        <v>0.26078067563702001</v>
      </c>
      <c r="L31" s="5">
        <f>VLOOKUP($B31,'EDGAR-2025'!$A$3:$BG$214,L$9,FALSE)</f>
        <v>0.28469033466963001</v>
      </c>
      <c r="M31" s="5">
        <f>VLOOKUP($B31,'EDGAR-2025'!$A$3:$BG$214,M$9,FALSE)</f>
        <v>0.28455270829156998</v>
      </c>
      <c r="N31" s="5">
        <f>VLOOKUP($B31,'EDGAR-2025'!$A$3:$BG$214,N$9,FALSE)</f>
        <v>0.39816583335791</v>
      </c>
      <c r="O31" s="5">
        <f>VLOOKUP($B31,'EDGAR-2025'!$A$3:$BG$214,O$9,FALSE)</f>
        <v>0.31863512517022002</v>
      </c>
      <c r="P31" s="5">
        <f>VLOOKUP($B31,'EDGAR-2025'!$A$3:$BG$214,P$9,FALSE)</f>
        <v>0.33609877675368999</v>
      </c>
      <c r="Q31" s="5">
        <f>VLOOKUP($B31,'EDGAR-2025'!$A$3:$BG$214,Q$9,FALSE)</f>
        <v>0.35452761013300998</v>
      </c>
      <c r="R31" s="5">
        <f>VLOOKUP($B31,'EDGAR-2025'!$A$3:$BG$214,R$9,FALSE)</f>
        <v>0.37563146707826001</v>
      </c>
      <c r="S31" s="5">
        <f>VLOOKUP($B31,'EDGAR-2025'!$A$3:$BG$214,S$9,FALSE)</f>
        <v>0.38894262163546001</v>
      </c>
      <c r="T31" s="15">
        <f t="shared" si="21"/>
        <v>0.39926917493937575</v>
      </c>
      <c r="U31" s="15">
        <f t="shared" si="22"/>
        <v>0.19939287505219444</v>
      </c>
      <c r="V31" s="15">
        <f t="shared" si="23"/>
        <v>-0.199742673842635</v>
      </c>
      <c r="W31" s="5">
        <f>VLOOKUP($B31,'EDGAR-P-2025'!$A$3:$BI$214,W$9,FALSE)</f>
        <v>0.39023100000001176</v>
      </c>
      <c r="X31" s="4">
        <f t="shared" si="24"/>
        <v>1.020333682762</v>
      </c>
      <c r="Y31" s="43">
        <f t="shared" si="19"/>
        <v>1.0852000314702014E-5</v>
      </c>
      <c r="Z31" s="43">
        <f t="shared" si="20"/>
        <v>5.0602118087863416E-5</v>
      </c>
    </row>
    <row r="32" spans="2:26" ht="15" x14ac:dyDescent="0.25">
      <c r="B32" s="42" t="s">
        <v>57</v>
      </c>
      <c r="C32" s="5">
        <f>VLOOKUP($B32,'EDGAR-2025'!$A$3:$BG$214,C$9,FALSE)</f>
        <v>0.39857276260105001</v>
      </c>
      <c r="D32" s="5">
        <f>VLOOKUP($B32,'EDGAR-2025'!$A$3:$BG$214,D$9,FALSE)</f>
        <v>2.8014973979668998</v>
      </c>
      <c r="E32" s="5">
        <f>VLOOKUP($B32,'EDGAR-2025'!$A$3:$BG$214,E$9,FALSE)</f>
        <v>5.0815170917944998</v>
      </c>
      <c r="F32" s="5">
        <f>VLOOKUP($B32,'EDGAR-2025'!$A$3:$BG$214,F$9,FALSE)</f>
        <v>4.9610868505930004</v>
      </c>
      <c r="G32" s="5">
        <f>VLOOKUP($B32,'EDGAR-2025'!$A$3:$BG$214,G$9,FALSE)</f>
        <v>4.7249171173816</v>
      </c>
      <c r="H32" s="5">
        <f>VLOOKUP($B32,'EDGAR-2025'!$A$3:$BG$214,H$9,FALSE)</f>
        <v>4.9706950538152004</v>
      </c>
      <c r="I32" s="5">
        <f>VLOOKUP($B32,'EDGAR-2025'!$A$3:$BG$214,I$9,FALSE)</f>
        <v>5.4598127353498001</v>
      </c>
      <c r="J32" s="5">
        <f>VLOOKUP($B32,'EDGAR-2025'!$A$3:$BG$214,J$9,FALSE)</f>
        <v>5.8103802528550004</v>
      </c>
      <c r="K32" s="5">
        <f>VLOOKUP($B32,'EDGAR-2025'!$A$3:$BG$214,K$9,FALSE)</f>
        <v>7.1472619347763002</v>
      </c>
      <c r="L32" s="5">
        <f>VLOOKUP($B32,'EDGAR-2025'!$A$3:$BG$214,L$9,FALSE)</f>
        <v>7.2444682983405002</v>
      </c>
      <c r="M32" s="5">
        <f>VLOOKUP($B32,'EDGAR-2025'!$A$3:$BG$214,M$9,FALSE)</f>
        <v>8.2510089358034993</v>
      </c>
      <c r="N32" s="5">
        <f>VLOOKUP($B32,'EDGAR-2025'!$A$3:$BG$214,N$9,FALSE)</f>
        <v>8.1435237769482001</v>
      </c>
      <c r="O32" s="5">
        <f>VLOOKUP($B32,'EDGAR-2025'!$A$3:$BG$214,O$9,FALSE)</f>
        <v>8.7059173714617</v>
      </c>
      <c r="P32" s="5">
        <f>VLOOKUP($B32,'EDGAR-2025'!$A$3:$BG$214,P$9,FALSE)</f>
        <v>6.7467245558617002</v>
      </c>
      <c r="Q32" s="5">
        <f>VLOOKUP($B32,'EDGAR-2025'!$A$3:$BG$214,Q$9,FALSE)</f>
        <v>7.0594404066966998</v>
      </c>
      <c r="R32" s="5">
        <f>VLOOKUP($B32,'EDGAR-2025'!$A$3:$BG$214,R$9,FALSE)</f>
        <v>6.8922204090673</v>
      </c>
      <c r="S32" s="5">
        <f>VLOOKUP($B32,'EDGAR-2025'!$A$3:$BG$214,S$9,FALSE)</f>
        <v>7.0480757643776997</v>
      </c>
      <c r="T32" s="15">
        <f t="shared" si="21"/>
        <v>-1.302691097435249E-2</v>
      </c>
      <c r="U32" s="15">
        <f t="shared" si="22"/>
        <v>6.2956145041931533E-2</v>
      </c>
      <c r="V32" s="15">
        <f t="shared" si="23"/>
        <v>6.906022625063879E-2</v>
      </c>
      <c r="W32" s="5">
        <f>VLOOKUP($B32,'EDGAR-P-2025'!$A$3:$BI$214,W$9,FALSE)</f>
        <v>11.801594999999972</v>
      </c>
      <c r="X32" s="4">
        <f t="shared" si="24"/>
        <v>0.69003586184309995</v>
      </c>
      <c r="Y32" s="43">
        <f t="shared" si="19"/>
        <v>2.2195154678374053E-4</v>
      </c>
      <c r="Z32" s="43">
        <f t="shared" si="20"/>
        <v>1.530338962858202E-3</v>
      </c>
    </row>
    <row r="33" spans="2:26" ht="15" x14ac:dyDescent="0.25">
      <c r="B33" s="42" t="s">
        <v>58</v>
      </c>
      <c r="C33" s="5">
        <f>VLOOKUP($B33,'EDGAR-2025'!$A$3:$BG$214,C$9,FALSE)</f>
        <v>0.25252680882174</v>
      </c>
      <c r="D33" s="5">
        <f>VLOOKUP($B33,'EDGAR-2025'!$A$3:$BG$214,D$9,FALSE)</f>
        <v>0.1860070136643</v>
      </c>
      <c r="E33" s="5">
        <f>VLOOKUP($B33,'EDGAR-2025'!$A$3:$BG$214,E$9,FALSE)</f>
        <v>0.30902611336288999</v>
      </c>
      <c r="F33" s="5">
        <f>VLOOKUP($B33,'EDGAR-2025'!$A$3:$BG$214,F$9,FALSE)</f>
        <v>0.15338367029982</v>
      </c>
      <c r="G33" s="5">
        <f>VLOOKUP($B33,'EDGAR-2025'!$A$3:$BG$214,G$9,FALSE)</f>
        <v>0.17774561563333999</v>
      </c>
      <c r="H33" s="5">
        <f>VLOOKUP($B33,'EDGAR-2025'!$A$3:$BG$214,H$9,FALSE)</f>
        <v>0.19796481893519</v>
      </c>
      <c r="I33" s="5">
        <f>VLOOKUP($B33,'EDGAR-2025'!$A$3:$BG$214,I$9,FALSE)</f>
        <v>0.27202850321406002</v>
      </c>
      <c r="J33" s="5">
        <f>VLOOKUP($B33,'EDGAR-2025'!$A$3:$BG$214,J$9,FALSE)</f>
        <v>0.23072890815548</v>
      </c>
      <c r="K33" s="5">
        <f>VLOOKUP($B33,'EDGAR-2025'!$A$3:$BG$214,K$9,FALSE)</f>
        <v>0.31167914861871998</v>
      </c>
      <c r="L33" s="5">
        <f>VLOOKUP($B33,'EDGAR-2025'!$A$3:$BG$214,L$9,FALSE)</f>
        <v>0.28534848275840002</v>
      </c>
      <c r="M33" s="5">
        <f>VLOOKUP($B33,'EDGAR-2025'!$A$3:$BG$214,M$9,FALSE)</f>
        <v>0.30087631194553999</v>
      </c>
      <c r="N33" s="5">
        <f>VLOOKUP($B33,'EDGAR-2025'!$A$3:$BG$214,N$9,FALSE)</f>
        <v>0.30253953533207001</v>
      </c>
      <c r="O33" s="5">
        <f>VLOOKUP($B33,'EDGAR-2025'!$A$3:$BG$214,O$9,FALSE)</f>
        <v>0.21424332945013999</v>
      </c>
      <c r="P33" s="5">
        <f>VLOOKUP($B33,'EDGAR-2025'!$A$3:$BG$214,P$9,FALSE)</f>
        <v>0.24471291043505999</v>
      </c>
      <c r="Q33" s="5">
        <f>VLOOKUP($B33,'EDGAR-2025'!$A$3:$BG$214,Q$9,FALSE)</f>
        <v>0.25752930863592</v>
      </c>
      <c r="R33" s="5">
        <f>VLOOKUP($B33,'EDGAR-2025'!$A$3:$BG$214,R$9,FALSE)</f>
        <v>0.25829001678069002</v>
      </c>
      <c r="S33" s="5">
        <f>VLOOKUP($B33,'EDGAR-2025'!$A$3:$BG$214,S$9,FALSE)</f>
        <v>0.26731630452723998</v>
      </c>
      <c r="T33" s="15">
        <f t="shared" si="21"/>
        <v>5.5279306495590319E-3</v>
      </c>
      <c r="U33" s="15">
        <f t="shared" si="22"/>
        <v>2.9972501772977722E-2</v>
      </c>
      <c r="V33" s="15">
        <f t="shared" si="23"/>
        <v>-0.29185014046185842</v>
      </c>
      <c r="W33" s="5">
        <f>VLOOKUP($B33,'EDGAR-P-2025'!$A$3:$BI$214,W$9,FALSE)</f>
        <v>6.0833000000000789E-2</v>
      </c>
      <c r="X33" s="4">
        <f t="shared" si="24"/>
        <v>4.9732798864443</v>
      </c>
      <c r="Y33" s="43">
        <f t="shared" si="19"/>
        <v>8.2457078372221937E-6</v>
      </c>
      <c r="Z33" s="43">
        <f t="shared" si="20"/>
        <v>7.8883498482666484E-6</v>
      </c>
    </row>
    <row r="34" spans="2:26" ht="15" x14ac:dyDescent="0.25">
      <c r="B34" s="42" t="s">
        <v>59</v>
      </c>
      <c r="C34" s="5">
        <f>VLOOKUP($B34,'EDGAR-2025'!$A$3:$BG$214,C$9,FALSE)</f>
        <v>0.18068790677284</v>
      </c>
      <c r="D34" s="5">
        <f>VLOOKUP($B34,'EDGAR-2025'!$A$3:$BG$214,D$9,FALSE)</f>
        <v>0.54294274376479001</v>
      </c>
      <c r="E34" s="5">
        <f>VLOOKUP($B34,'EDGAR-2025'!$A$3:$BG$214,E$9,FALSE)</f>
        <v>0.90501515855930004</v>
      </c>
      <c r="F34" s="5">
        <f>VLOOKUP($B34,'EDGAR-2025'!$A$3:$BG$214,F$9,FALSE)</f>
        <v>1.1061539945375001</v>
      </c>
      <c r="G34" s="5">
        <f>VLOOKUP($B34,'EDGAR-2025'!$A$3:$BG$214,G$9,FALSE)</f>
        <v>1.0551029391685001</v>
      </c>
      <c r="H34" s="5">
        <f>VLOOKUP($B34,'EDGAR-2025'!$A$3:$BG$214,H$9,FALSE)</f>
        <v>1.1067601406256</v>
      </c>
      <c r="I34" s="5">
        <f>VLOOKUP($B34,'EDGAR-2025'!$A$3:$BG$214,I$9,FALSE)</f>
        <v>1.1292891397111</v>
      </c>
      <c r="J34" s="5">
        <f>VLOOKUP($B34,'EDGAR-2025'!$A$3:$BG$214,J$9,FALSE)</f>
        <v>1.3095970059452</v>
      </c>
      <c r="K34" s="5">
        <f>VLOOKUP($B34,'EDGAR-2025'!$A$3:$BG$214,K$9,FALSE)</f>
        <v>1.4244289516316</v>
      </c>
      <c r="L34" s="5">
        <f>VLOOKUP($B34,'EDGAR-2025'!$A$3:$BG$214,L$9,FALSE)</f>
        <v>1.4735986294718999</v>
      </c>
      <c r="M34" s="5">
        <f>VLOOKUP($B34,'EDGAR-2025'!$A$3:$BG$214,M$9,FALSE)</f>
        <v>1.7504997729264</v>
      </c>
      <c r="N34" s="5">
        <f>VLOOKUP($B34,'EDGAR-2025'!$A$3:$BG$214,N$9,FALSE)</f>
        <v>1.8062828713628001</v>
      </c>
      <c r="O34" s="5">
        <f>VLOOKUP($B34,'EDGAR-2025'!$A$3:$BG$214,O$9,FALSE)</f>
        <v>1.4131173163068</v>
      </c>
      <c r="P34" s="5">
        <f>VLOOKUP($B34,'EDGAR-2025'!$A$3:$BG$214,P$9,FALSE)</f>
        <v>1.5445145939219</v>
      </c>
      <c r="Q34" s="5">
        <f>VLOOKUP($B34,'EDGAR-2025'!$A$3:$BG$214,Q$9,FALSE)</f>
        <v>1.5171799960451999</v>
      </c>
      <c r="R34" s="5">
        <f>VLOOKUP($B34,'EDGAR-2025'!$A$3:$BG$214,R$9,FALSE)</f>
        <v>1.5607361726754001</v>
      </c>
      <c r="S34" s="5">
        <f>VLOOKUP($B34,'EDGAR-2025'!$A$3:$BG$214,S$9,FALSE)</f>
        <v>1.5918962070766001</v>
      </c>
      <c r="T34" s="15">
        <f t="shared" si="21"/>
        <v>3.1866955539871178E-2</v>
      </c>
      <c r="U34" s="15">
        <f t="shared" si="22"/>
        <v>0.10988753619415337</v>
      </c>
      <c r="V34" s="15">
        <f t="shared" si="23"/>
        <v>-0.21766555022434853</v>
      </c>
      <c r="W34" s="5">
        <f>VLOOKUP($B34,'EDGAR-P-2025'!$A$3:$BI$214,W$9,FALSE)</f>
        <v>0.82622900000001553</v>
      </c>
      <c r="X34" s="4">
        <f t="shared" si="24"/>
        <v>2.1861770421551001</v>
      </c>
      <c r="Y34" s="43">
        <f t="shared" si="19"/>
        <v>4.9230196682521433E-5</v>
      </c>
      <c r="Z34" s="43">
        <f t="shared" si="20"/>
        <v>1.0713894443449349E-4</v>
      </c>
    </row>
    <row r="35" spans="2:26" ht="15" x14ac:dyDescent="0.25">
      <c r="B35" s="42" t="s">
        <v>60</v>
      </c>
      <c r="C35" s="5">
        <f>VLOOKUP($B35,'EDGAR-2025'!$A$3:$BG$214,C$9,FALSE)</f>
        <v>6.5843388501932001</v>
      </c>
      <c r="D35" s="5">
        <f>VLOOKUP($B35,'EDGAR-2025'!$A$3:$BG$214,D$9,FALSE)</f>
        <v>9.9371829058735006</v>
      </c>
      <c r="E35" s="5">
        <f>VLOOKUP($B35,'EDGAR-2025'!$A$3:$BG$214,E$9,FALSE)</f>
        <v>14.792726506325</v>
      </c>
      <c r="F35" s="5">
        <f>VLOOKUP($B35,'EDGAR-2025'!$A$3:$BG$214,F$9,FALSE)</f>
        <v>16.094818211082</v>
      </c>
      <c r="G35" s="5">
        <f>VLOOKUP($B35,'EDGAR-2025'!$A$3:$BG$214,G$9,FALSE)</f>
        <v>17.041380000396</v>
      </c>
      <c r="H35" s="5">
        <f>VLOOKUP($B35,'EDGAR-2025'!$A$3:$BG$214,H$9,FALSE)</f>
        <v>18.101722851999</v>
      </c>
      <c r="I35" s="5">
        <f>VLOOKUP($B35,'EDGAR-2025'!$A$3:$BG$214,I$9,FALSE)</f>
        <v>19.463026104623999</v>
      </c>
      <c r="J35" s="5">
        <f>VLOOKUP($B35,'EDGAR-2025'!$A$3:$BG$214,J$9,FALSE)</f>
        <v>19.952313209957001</v>
      </c>
      <c r="K35" s="5">
        <f>VLOOKUP($B35,'EDGAR-2025'!$A$3:$BG$214,K$9,FALSE)</f>
        <v>21.360668894766</v>
      </c>
      <c r="L35" s="5">
        <f>VLOOKUP($B35,'EDGAR-2025'!$A$3:$BG$214,L$9,FALSE)</f>
        <v>21.783298284838999</v>
      </c>
      <c r="M35" s="5">
        <f>VLOOKUP($B35,'EDGAR-2025'!$A$3:$BG$214,M$9,FALSE)</f>
        <v>21.965520097931002</v>
      </c>
      <c r="N35" s="5">
        <f>VLOOKUP($B35,'EDGAR-2025'!$A$3:$BG$214,N$9,FALSE)</f>
        <v>21.999733262909</v>
      </c>
      <c r="O35" s="5">
        <f>VLOOKUP($B35,'EDGAR-2025'!$A$3:$BG$214,O$9,FALSE)</f>
        <v>18.565868198221001</v>
      </c>
      <c r="P35" s="5">
        <f>VLOOKUP($B35,'EDGAR-2025'!$A$3:$BG$214,P$9,FALSE)</f>
        <v>21.869588856425999</v>
      </c>
      <c r="Q35" s="5">
        <f>VLOOKUP($B35,'EDGAR-2025'!$A$3:$BG$214,Q$9,FALSE)</f>
        <v>23.382280312171002</v>
      </c>
      <c r="R35" s="5">
        <f>VLOOKUP($B35,'EDGAR-2025'!$A$3:$BG$214,R$9,FALSE)</f>
        <v>24.424107620352999</v>
      </c>
      <c r="S35" s="5">
        <f>VLOOKUP($B35,'EDGAR-2025'!$A$3:$BG$214,S$9,FALSE)</f>
        <v>28.435621579985</v>
      </c>
      <c r="T35" s="15">
        <f t="shared" si="21"/>
        <v>1.5575850162192761E-3</v>
      </c>
      <c r="U35" s="15">
        <f t="shared" si="22"/>
        <v>4.961396324787537E-3</v>
      </c>
      <c r="V35" s="15">
        <f t="shared" si="23"/>
        <v>-0.15608666812689997</v>
      </c>
      <c r="W35" s="5">
        <f>VLOOKUP($B35,'EDGAR-P-2025'!$A$3:$BI$214,W$9,FALSE)</f>
        <v>11.379861000000007</v>
      </c>
      <c r="X35" s="4">
        <f t="shared" si="24"/>
        <v>1.9332163427047999</v>
      </c>
      <c r="Y35" s="43">
        <f t="shared" si="19"/>
        <v>5.9960220664600616E-4</v>
      </c>
      <c r="Z35" s="43">
        <f t="shared" si="20"/>
        <v>1.475651780984736E-3</v>
      </c>
    </row>
    <row r="36" spans="2:26" ht="15" x14ac:dyDescent="0.25">
      <c r="B36" s="42" t="s">
        <v>61</v>
      </c>
      <c r="C36" s="5">
        <f>VLOOKUP($B36,'EDGAR-2025'!$A$3:$BG$214,C$9,FALSE)</f>
        <v>24.573916371637001</v>
      </c>
      <c r="D36" s="5">
        <f>VLOOKUP($B36,'EDGAR-2025'!$A$3:$BG$214,D$9,FALSE)</f>
        <v>16.846328006438</v>
      </c>
      <c r="E36" s="5">
        <f>VLOOKUP($B36,'EDGAR-2025'!$A$3:$BG$214,E$9,FALSE)</f>
        <v>22.217568508957999</v>
      </c>
      <c r="F36" s="5">
        <f>VLOOKUP($B36,'EDGAR-2025'!$A$3:$BG$214,F$9,FALSE)</f>
        <v>25.268070616418999</v>
      </c>
      <c r="G36" s="5">
        <f>VLOOKUP($B36,'EDGAR-2025'!$A$3:$BG$214,G$9,FALSE)</f>
        <v>23.31084807165</v>
      </c>
      <c r="H36" s="5">
        <f>VLOOKUP($B36,'EDGAR-2025'!$A$3:$BG$214,H$9,FALSE)</f>
        <v>23.213243245966002</v>
      </c>
      <c r="I36" s="5">
        <f>VLOOKUP($B36,'EDGAR-2025'!$A$3:$BG$214,I$9,FALSE)</f>
        <v>20.795728090183001</v>
      </c>
      <c r="J36" s="5">
        <f>VLOOKUP($B36,'EDGAR-2025'!$A$3:$BG$214,J$9,FALSE)</f>
        <v>20.830862507591</v>
      </c>
      <c r="K36" s="5">
        <f>VLOOKUP($B36,'EDGAR-2025'!$A$3:$BG$214,K$9,FALSE)</f>
        <v>23.506158150308</v>
      </c>
      <c r="L36" s="5">
        <f>VLOOKUP($B36,'EDGAR-2025'!$A$3:$BG$214,L$9,FALSE)</f>
        <v>23.989764781525</v>
      </c>
      <c r="M36" s="5">
        <f>VLOOKUP($B36,'EDGAR-2025'!$A$3:$BG$214,M$9,FALSE)</f>
        <v>24.064219740437</v>
      </c>
      <c r="N36" s="5">
        <f>VLOOKUP($B36,'EDGAR-2025'!$A$3:$BG$214,N$9,FALSE)</f>
        <v>22.597505466668</v>
      </c>
      <c r="O36" s="5">
        <f>VLOOKUP($B36,'EDGAR-2025'!$A$3:$BG$214,O$9,FALSE)</f>
        <v>22.536390660647999</v>
      </c>
      <c r="P36" s="5">
        <f>VLOOKUP($B36,'EDGAR-2025'!$A$3:$BG$214,P$9,FALSE)</f>
        <v>23.009666280076999</v>
      </c>
      <c r="Q36" s="5">
        <f>VLOOKUP($B36,'EDGAR-2025'!$A$3:$BG$214,Q$9,FALSE)</f>
        <v>22.398557194224999</v>
      </c>
      <c r="R36" s="5">
        <f>VLOOKUP($B36,'EDGAR-2025'!$A$3:$BG$214,R$9,FALSE)</f>
        <v>20.828848716711999</v>
      </c>
      <c r="S36" s="5">
        <f>VLOOKUP($B36,'EDGAR-2025'!$A$3:$BG$214,S$9,FALSE)</f>
        <v>20.407390229726001</v>
      </c>
      <c r="T36" s="15">
        <f t="shared" si="21"/>
        <v>-6.0950003348929083E-2</v>
      </c>
      <c r="U36" s="15">
        <f t="shared" si="22"/>
        <v>-2.8923194902075122E-2</v>
      </c>
      <c r="V36" s="15">
        <f t="shared" si="23"/>
        <v>-2.7044934720846792E-3</v>
      </c>
      <c r="W36" s="5">
        <f>VLOOKUP($B36,'EDGAR-P-2025'!$A$3:$BI$214,W$9,FALSE)</f>
        <v>3.5017740000000908</v>
      </c>
      <c r="X36" s="4">
        <f t="shared" si="24"/>
        <v>6.4531593034465997</v>
      </c>
      <c r="Y36" s="43">
        <f t="shared" si="19"/>
        <v>6.1589447383680158E-4</v>
      </c>
      <c r="Z36" s="43">
        <f t="shared" si="20"/>
        <v>4.5408279061635051E-4</v>
      </c>
    </row>
    <row r="37" spans="2:26" ht="15" x14ac:dyDescent="0.25">
      <c r="B37" s="42" t="s">
        <v>62</v>
      </c>
      <c r="C37" s="5">
        <f>VLOOKUP($B37,'EDGAR-2025'!$A$3:$BG$214,C$9,FALSE)</f>
        <v>2.8230262274953999</v>
      </c>
      <c r="D37" s="5">
        <f>VLOOKUP($B37,'EDGAR-2025'!$A$3:$BG$214,D$9,FALSE)</f>
        <v>4.3906591811320004</v>
      </c>
      <c r="E37" s="5">
        <f>VLOOKUP($B37,'EDGAR-2025'!$A$3:$BG$214,E$9,FALSE)</f>
        <v>3.3821717820538999</v>
      </c>
      <c r="F37" s="5">
        <f>VLOOKUP($B37,'EDGAR-2025'!$A$3:$BG$214,F$9,FALSE)</f>
        <v>4.0133340026292004</v>
      </c>
      <c r="G37" s="5">
        <f>VLOOKUP($B37,'EDGAR-2025'!$A$3:$BG$214,G$9,FALSE)</f>
        <v>3.5247484414582</v>
      </c>
      <c r="H37" s="5">
        <f>VLOOKUP($B37,'EDGAR-2025'!$A$3:$BG$214,H$9,FALSE)</f>
        <v>5.5217728311891996</v>
      </c>
      <c r="I37" s="5">
        <f>VLOOKUP($B37,'EDGAR-2025'!$A$3:$BG$214,I$9,FALSE)</f>
        <v>7.1481066517271996</v>
      </c>
      <c r="J37" s="5">
        <f>VLOOKUP($B37,'EDGAR-2025'!$A$3:$BG$214,J$9,FALSE)</f>
        <v>7.0909824484415003</v>
      </c>
      <c r="K37" s="5">
        <f>VLOOKUP($B37,'EDGAR-2025'!$A$3:$BG$214,K$9,FALSE)</f>
        <v>6.752365204078</v>
      </c>
      <c r="L37" s="5">
        <f>VLOOKUP($B37,'EDGAR-2025'!$A$3:$BG$214,L$9,FALSE)</f>
        <v>7.4408479990757002</v>
      </c>
      <c r="M37" s="5">
        <f>VLOOKUP($B37,'EDGAR-2025'!$A$3:$BG$214,M$9,FALSE)</f>
        <v>8.2087605549592002</v>
      </c>
      <c r="N37" s="5">
        <f>VLOOKUP($B37,'EDGAR-2025'!$A$3:$BG$214,N$9,FALSE)</f>
        <v>7.3419838727022002</v>
      </c>
      <c r="O37" s="5">
        <f>VLOOKUP($B37,'EDGAR-2025'!$A$3:$BG$214,O$9,FALSE)</f>
        <v>6.0919163740744997</v>
      </c>
      <c r="P37" s="5">
        <f>VLOOKUP($B37,'EDGAR-2025'!$A$3:$BG$214,P$9,FALSE)</f>
        <v>6.5464261366625003</v>
      </c>
      <c r="Q37" s="5">
        <f>VLOOKUP($B37,'EDGAR-2025'!$A$3:$BG$214,Q$9,FALSE)</f>
        <v>6.8376840075796004</v>
      </c>
      <c r="R37" s="5">
        <f>VLOOKUP($B37,'EDGAR-2025'!$A$3:$BG$214,R$9,FALSE)</f>
        <v>6.7206685786345997</v>
      </c>
      <c r="S37" s="5">
        <f>VLOOKUP($B37,'EDGAR-2025'!$A$3:$BG$214,S$9,FALSE)</f>
        <v>6.9016007604520997</v>
      </c>
      <c r="T37" s="15">
        <f t="shared" si="21"/>
        <v>-0.10559166349825488</v>
      </c>
      <c r="U37" s="15">
        <f t="shared" si="22"/>
        <v>-1.1946865584925859E-3</v>
      </c>
      <c r="V37" s="15">
        <f t="shared" si="23"/>
        <v>-0.17026290445495296</v>
      </c>
      <c r="W37" s="5">
        <f>VLOOKUP($B37,'EDGAR-P-2025'!$A$3:$BI$214,W$9,FALSE)</f>
        <v>2.3746360001000135</v>
      </c>
      <c r="X37" s="4">
        <f t="shared" si="24"/>
        <v>3.0918354949529001</v>
      </c>
      <c r="Y37" s="43">
        <f t="shared" si="19"/>
        <v>2.0010559576436984E-4</v>
      </c>
      <c r="Z37" s="43">
        <f t="shared" si="20"/>
        <v>3.0792430968515805E-4</v>
      </c>
    </row>
    <row r="38" spans="2:26" ht="15" x14ac:dyDescent="0.25">
      <c r="B38" s="42" t="s">
        <v>63</v>
      </c>
      <c r="C38" s="5">
        <f>VLOOKUP($B38,'EDGAR-2025'!$A$3:$BG$214,C$9,FALSE)</f>
        <v>226.888850934</v>
      </c>
      <c r="D38" s="5">
        <f>VLOOKUP($B38,'EDGAR-2025'!$A$3:$BG$214,D$9,FALSE)</f>
        <v>369.25744838712001</v>
      </c>
      <c r="E38" s="5">
        <f>VLOOKUP($B38,'EDGAR-2025'!$A$3:$BG$214,E$9,FALSE)</f>
        <v>439.92191255679001</v>
      </c>
      <c r="F38" s="5">
        <f>VLOOKUP($B38,'EDGAR-2025'!$A$3:$BG$214,F$9,FALSE)</f>
        <v>463.64296274883998</v>
      </c>
      <c r="G38" s="5">
        <f>VLOOKUP($B38,'EDGAR-2025'!$A$3:$BG$214,G$9,FALSE)</f>
        <v>497.90358612107002</v>
      </c>
      <c r="H38" s="5">
        <f>VLOOKUP($B38,'EDGAR-2025'!$A$3:$BG$214,H$9,FALSE)</f>
        <v>523.47547839043</v>
      </c>
      <c r="I38" s="5">
        <f>VLOOKUP($B38,'EDGAR-2025'!$A$3:$BG$214,I$9,FALSE)</f>
        <v>546.43942526565002</v>
      </c>
      <c r="J38" s="5">
        <f>VLOOKUP($B38,'EDGAR-2025'!$A$3:$BG$214,J$9,FALSE)</f>
        <v>517.94076451478998</v>
      </c>
      <c r="K38" s="5">
        <f>VLOOKUP($B38,'EDGAR-2025'!$A$3:$BG$214,K$9,FALSE)</f>
        <v>482.71120330329001</v>
      </c>
      <c r="L38" s="5">
        <f>VLOOKUP($B38,'EDGAR-2025'!$A$3:$BG$214,L$9,FALSE)</f>
        <v>494.75787703909998</v>
      </c>
      <c r="M38" s="5">
        <f>VLOOKUP($B38,'EDGAR-2025'!$A$3:$BG$214,M$9,FALSE)</f>
        <v>471.08357036375003</v>
      </c>
      <c r="N38" s="5">
        <f>VLOOKUP($B38,'EDGAR-2025'!$A$3:$BG$214,N$9,FALSE)</f>
        <v>468.57937883286002</v>
      </c>
      <c r="O38" s="5">
        <f>VLOOKUP($B38,'EDGAR-2025'!$A$3:$BG$214,O$9,FALSE)</f>
        <v>447.92102254105998</v>
      </c>
      <c r="P38" s="5">
        <f>VLOOKUP($B38,'EDGAR-2025'!$A$3:$BG$214,P$9,FALSE)</f>
        <v>506.23337456910002</v>
      </c>
      <c r="Q38" s="5">
        <f>VLOOKUP($B38,'EDGAR-2025'!$A$3:$BG$214,Q$9,FALSE)</f>
        <v>479.26639523659998</v>
      </c>
      <c r="R38" s="5">
        <f>VLOOKUP($B38,'EDGAR-2025'!$A$3:$BG$214,R$9,FALSE)</f>
        <v>480.23496508329998</v>
      </c>
      <c r="S38" s="5">
        <f>VLOOKUP($B38,'EDGAR-2025'!$A$3:$BG$214,S$9,FALSE)</f>
        <v>491.46878065337</v>
      </c>
      <c r="T38" s="15">
        <f t="shared" si="21"/>
        <v>-5.315811648783253E-3</v>
      </c>
      <c r="U38" s="15">
        <f t="shared" si="22"/>
        <v>-2.6583049590702013E-2</v>
      </c>
      <c r="V38" s="15">
        <f t="shared" si="23"/>
        <v>-4.4087207472202405E-2</v>
      </c>
      <c r="W38" s="5">
        <f>VLOOKUP($B38,'EDGAR-P-2025'!$A$3:$BI$214,W$9,FALSE)</f>
        <v>212.39271703999847</v>
      </c>
      <c r="X38" s="4">
        <f t="shared" si="24"/>
        <v>2.2061932507064999</v>
      </c>
      <c r="Y38" s="43">
        <f t="shared" si="19"/>
        <v>1.2771119821288531E-2</v>
      </c>
      <c r="Z38" s="43">
        <f t="shared" si="20"/>
        <v>2.7541434044603939E-2</v>
      </c>
    </row>
    <row r="39" spans="2:26" ht="15" x14ac:dyDescent="0.25">
      <c r="B39" s="42" t="s">
        <v>64</v>
      </c>
      <c r="C39" s="5">
        <f>VLOOKUP($B39,'EDGAR-2025'!$A$3:$BG$214,C$9,FALSE)</f>
        <v>1.8288866706275001E-2</v>
      </c>
      <c r="D39" s="5">
        <f>VLOOKUP($B39,'EDGAR-2025'!$A$3:$BG$214,D$9,FALSE)</f>
        <v>3.7289377486159E-2</v>
      </c>
      <c r="E39" s="5">
        <f>VLOOKUP($B39,'EDGAR-2025'!$A$3:$BG$214,E$9,FALSE)</f>
        <v>7.0492197004116006E-2</v>
      </c>
      <c r="F39" s="5">
        <f>VLOOKUP($B39,'EDGAR-2025'!$A$3:$BG$214,F$9,FALSE)</f>
        <v>5.5186360658530997E-2</v>
      </c>
      <c r="G39" s="5">
        <f>VLOOKUP($B39,'EDGAR-2025'!$A$3:$BG$214,G$9,FALSE)</f>
        <v>5.7092051006987998E-2</v>
      </c>
      <c r="H39" s="5">
        <f>VLOOKUP($B39,'EDGAR-2025'!$A$3:$BG$214,H$9,FALSE)</f>
        <v>6.5412661549729995E-2</v>
      </c>
      <c r="I39" s="5">
        <f>VLOOKUP($B39,'EDGAR-2025'!$A$3:$BG$214,I$9,FALSE)</f>
        <v>7.0042090409368998E-2</v>
      </c>
      <c r="J39" s="5">
        <f>VLOOKUP($B39,'EDGAR-2025'!$A$3:$BG$214,J$9,FALSE)</f>
        <v>7.1710181374607995E-2</v>
      </c>
      <c r="K39" s="5">
        <f>VLOOKUP($B39,'EDGAR-2025'!$A$3:$BG$214,K$9,FALSE)</f>
        <v>7.7227504794830995E-2</v>
      </c>
      <c r="L39" s="5">
        <f>VLOOKUP($B39,'EDGAR-2025'!$A$3:$BG$214,L$9,FALSE)</f>
        <v>6.7093181886623998E-2</v>
      </c>
      <c r="M39" s="5">
        <f>VLOOKUP($B39,'EDGAR-2025'!$A$3:$BG$214,M$9,FALSE)</f>
        <v>6.6467531348582007E-2</v>
      </c>
      <c r="N39" s="5">
        <f>VLOOKUP($B39,'EDGAR-2025'!$A$3:$BG$214,N$9,FALSE)</f>
        <v>8.7369070183180006E-2</v>
      </c>
      <c r="O39" s="5">
        <f>VLOOKUP($B39,'EDGAR-2025'!$A$3:$BG$214,O$9,FALSE)</f>
        <v>8.4555771574263999E-2</v>
      </c>
      <c r="P39" s="5">
        <f>VLOOKUP($B39,'EDGAR-2025'!$A$3:$BG$214,P$9,FALSE)</f>
        <v>8.4484816641685001E-2</v>
      </c>
      <c r="Q39" s="5">
        <f>VLOOKUP($B39,'EDGAR-2025'!$A$3:$BG$214,Q$9,FALSE)</f>
        <v>8.8415526545313997E-2</v>
      </c>
      <c r="R39" s="5">
        <f>VLOOKUP($B39,'EDGAR-2025'!$A$3:$BG$214,R$9,FALSE)</f>
        <v>8.8694309938328997E-2</v>
      </c>
      <c r="S39" s="5">
        <f>VLOOKUP($B39,'EDGAR-2025'!$A$3:$BG$214,S$9,FALSE)</f>
        <v>9.1810282048847003E-2</v>
      </c>
      <c r="T39" s="15">
        <f t="shared" si="21"/>
        <v>0.31446239104296003</v>
      </c>
      <c r="U39" s="15">
        <f t="shared" si="22"/>
        <v>0.15256864620984328</v>
      </c>
      <c r="V39" s="15">
        <f t="shared" si="23"/>
        <v>-3.2200166523663087E-2</v>
      </c>
      <c r="W39" s="5">
        <f>VLOOKUP($B39,'EDGAR-P-2025'!$A$3:$BI$214,W$9,FALSE)</f>
        <v>3.2206000000000068E-2</v>
      </c>
      <c r="X39" s="4">
        <f t="shared" si="24"/>
        <v>2.7128196666204998</v>
      </c>
      <c r="Y39" s="43">
        <f t="shared" si="19"/>
        <v>2.3812419290904387E-6</v>
      </c>
      <c r="Z39" s="43">
        <f t="shared" si="20"/>
        <v>4.1762233526749116E-6</v>
      </c>
    </row>
    <row r="40" spans="2:26" ht="15" x14ac:dyDescent="0.25">
      <c r="B40" s="42" t="s">
        <v>65</v>
      </c>
      <c r="C40" s="5">
        <f>VLOOKUP($B40,'EDGAR-2025'!$A$3:$BG$214,C$9,FALSE)</f>
        <v>4.3001173802458998</v>
      </c>
      <c r="D40" s="5">
        <f>VLOOKUP($B40,'EDGAR-2025'!$A$3:$BG$214,D$9,FALSE)</f>
        <v>6.0092366642938</v>
      </c>
      <c r="E40" s="5">
        <f>VLOOKUP($B40,'EDGAR-2025'!$A$3:$BG$214,E$9,FALSE)</f>
        <v>7.3795220133418002</v>
      </c>
      <c r="F40" s="5">
        <f>VLOOKUP($B40,'EDGAR-2025'!$A$3:$BG$214,F$9,FALSE)</f>
        <v>7.8612430142761003</v>
      </c>
      <c r="G40" s="5">
        <f>VLOOKUP($B40,'EDGAR-2025'!$A$3:$BG$214,G$9,FALSE)</f>
        <v>7.6224435804555002</v>
      </c>
      <c r="H40" s="5">
        <f>VLOOKUP($B40,'EDGAR-2025'!$A$3:$BG$214,H$9,FALSE)</f>
        <v>7.7891556843615</v>
      </c>
      <c r="I40" s="5">
        <f>VLOOKUP($B40,'EDGAR-2025'!$A$3:$BG$214,I$9,FALSE)</f>
        <v>8.1067661573401999</v>
      </c>
      <c r="J40" s="5">
        <f>VLOOKUP($B40,'EDGAR-2025'!$A$3:$BG$214,J$9,FALSE)</f>
        <v>7.3653272232419003</v>
      </c>
      <c r="K40" s="5">
        <f>VLOOKUP($B40,'EDGAR-2025'!$A$3:$BG$214,K$9,FALSE)</f>
        <v>7.8994035257290003</v>
      </c>
      <c r="L40" s="5">
        <f>VLOOKUP($B40,'EDGAR-2025'!$A$3:$BG$214,L$9,FALSE)</f>
        <v>7.8715701140874001</v>
      </c>
      <c r="M40" s="5">
        <f>VLOOKUP($B40,'EDGAR-2025'!$A$3:$BG$214,M$9,FALSE)</f>
        <v>8.0303117770444992</v>
      </c>
      <c r="N40" s="5">
        <f>VLOOKUP($B40,'EDGAR-2025'!$A$3:$BG$214,N$9,FALSE)</f>
        <v>7.6035476333399004</v>
      </c>
      <c r="O40" s="5">
        <f>VLOOKUP($B40,'EDGAR-2025'!$A$3:$BG$214,O$9,FALSE)</f>
        <v>10.127928119353999</v>
      </c>
      <c r="P40" s="5">
        <f>VLOOKUP($B40,'EDGAR-2025'!$A$3:$BG$214,P$9,FALSE)</f>
        <v>9.9862092708813996</v>
      </c>
      <c r="Q40" s="5">
        <f>VLOOKUP($B40,'EDGAR-2025'!$A$3:$BG$214,Q$9,FALSE)</f>
        <v>9.5371271096973</v>
      </c>
      <c r="R40" s="5">
        <f>VLOOKUP($B40,'EDGAR-2025'!$A$3:$BG$214,R$9,FALSE)</f>
        <v>9.7035693494279993</v>
      </c>
      <c r="S40" s="5">
        <f>VLOOKUP($B40,'EDGAR-2025'!$A$3:$BG$214,S$9,FALSE)</f>
        <v>9.3666890493237993</v>
      </c>
      <c r="T40" s="15">
        <f t="shared" si="21"/>
        <v>-5.3144156236193618E-2</v>
      </c>
      <c r="U40" s="15">
        <f t="shared" si="22"/>
        <v>-1.6488850715154268E-2</v>
      </c>
      <c r="V40" s="15">
        <f t="shared" si="23"/>
        <v>0.33200035138140516</v>
      </c>
      <c r="W40" s="5">
        <f>VLOOKUP($B40,'EDGAR-P-2025'!$A$3:$BI$214,W$9,FALSE)</f>
        <v>0.43933599996999861</v>
      </c>
      <c r="X40" s="4">
        <f t="shared" si="24"/>
        <v>17.306907774138999</v>
      </c>
      <c r="Y40" s="43">
        <f t="shared" si="19"/>
        <v>2.0723450983722413E-4</v>
      </c>
      <c r="Z40" s="43">
        <f t="shared" si="20"/>
        <v>5.6969672196034549E-5</v>
      </c>
    </row>
    <row r="41" spans="2:26" ht="15" x14ac:dyDescent="0.25">
      <c r="B41" s="42" t="s">
        <v>66</v>
      </c>
      <c r="C41" s="5">
        <f>VLOOKUP($B41,'EDGAR-2025'!$A$3:$BG$214,C$9,FALSE)</f>
        <v>80.054346001721996</v>
      </c>
      <c r="D41" s="5">
        <f>VLOOKUP($B41,'EDGAR-2025'!$A$3:$BG$214,D$9,FALSE)</f>
        <v>52.490514793370998</v>
      </c>
      <c r="E41" s="5">
        <f>VLOOKUP($B41,'EDGAR-2025'!$A$3:$BG$214,E$9,FALSE)</f>
        <v>49.509403793644999</v>
      </c>
      <c r="F41" s="5">
        <f>VLOOKUP($B41,'EDGAR-2025'!$A$3:$BG$214,F$9,FALSE)</f>
        <v>54.784170094944002</v>
      </c>
      <c r="G41" s="5">
        <f>VLOOKUP($B41,'EDGAR-2025'!$A$3:$BG$214,G$9,FALSE)</f>
        <v>49.916514828041002</v>
      </c>
      <c r="H41" s="5">
        <f>VLOOKUP($B41,'EDGAR-2025'!$A$3:$BG$214,H$9,FALSE)</f>
        <v>44.452018365725998</v>
      </c>
      <c r="I41" s="5">
        <f>VLOOKUP($B41,'EDGAR-2025'!$A$3:$BG$214,I$9,FALSE)</f>
        <v>47.314973962486</v>
      </c>
      <c r="J41" s="5">
        <f>VLOOKUP($B41,'EDGAR-2025'!$A$3:$BG$214,J$9,FALSE)</f>
        <v>49.85718458769</v>
      </c>
      <c r="K41" s="5">
        <f>VLOOKUP($B41,'EDGAR-2025'!$A$3:$BG$214,K$9,FALSE)</f>
        <v>47.130132321253001</v>
      </c>
      <c r="L41" s="5">
        <f>VLOOKUP($B41,'EDGAR-2025'!$A$3:$BG$214,L$9,FALSE)</f>
        <v>49.283244287522002</v>
      </c>
      <c r="M41" s="5">
        <f>VLOOKUP($B41,'EDGAR-2025'!$A$3:$BG$214,M$9,FALSE)</f>
        <v>46.313496152295002</v>
      </c>
      <c r="N41" s="5">
        <f>VLOOKUP($B41,'EDGAR-2025'!$A$3:$BG$214,N$9,FALSE)</f>
        <v>44.635816149200998</v>
      </c>
      <c r="O41" s="5">
        <f>VLOOKUP($B41,'EDGAR-2025'!$A$3:$BG$214,O$9,FALSE)</f>
        <v>39.415079498224998</v>
      </c>
      <c r="P41" s="5">
        <f>VLOOKUP($B41,'EDGAR-2025'!$A$3:$BG$214,P$9,FALSE)</f>
        <v>45.871092104963999</v>
      </c>
      <c r="Q41" s="5">
        <f>VLOOKUP($B41,'EDGAR-2025'!$A$3:$BG$214,Q$9,FALSE)</f>
        <v>49.443077448864003</v>
      </c>
      <c r="R41" s="5">
        <f>VLOOKUP($B41,'EDGAR-2025'!$A$3:$BG$214,R$9,FALSE)</f>
        <v>36.970581109130002</v>
      </c>
      <c r="S41" s="5">
        <f>VLOOKUP($B41,'EDGAR-2025'!$A$3:$BG$214,S$9,FALSE)</f>
        <v>34.188471741050002</v>
      </c>
      <c r="T41" s="15">
        <f t="shared" si="21"/>
        <v>-3.6224430079240921E-2</v>
      </c>
      <c r="U41" s="15">
        <f t="shared" si="22"/>
        <v>-4.824160463399535E-2</v>
      </c>
      <c r="V41" s="15">
        <f t="shared" si="23"/>
        <v>-0.11696294817428698</v>
      </c>
      <c r="W41" s="5">
        <f>VLOOKUP($B41,'EDGAR-P-2025'!$A$3:$BI$214,W$9,FALSE)</f>
        <v>6.9887390000000318</v>
      </c>
      <c r="X41" s="4">
        <f t="shared" si="24"/>
        <v>6.3868197323151996</v>
      </c>
      <c r="Y41" s="43">
        <f t="shared" si="19"/>
        <v>1.2165481071367962E-3</v>
      </c>
      <c r="Z41" s="43">
        <f t="shared" si="20"/>
        <v>9.06245265402409E-4</v>
      </c>
    </row>
    <row r="42" spans="2:26" ht="15" x14ac:dyDescent="0.25">
      <c r="B42" s="42" t="s">
        <v>67</v>
      </c>
      <c r="C42" s="5">
        <f>VLOOKUP($B42,'EDGAR-2025'!$A$3:$BG$214,C$9,FALSE)</f>
        <v>0.32731397806284002</v>
      </c>
      <c r="D42" s="5">
        <f>VLOOKUP($B42,'EDGAR-2025'!$A$3:$BG$214,D$9,FALSE)</f>
        <v>1.1383298809113001</v>
      </c>
      <c r="E42" s="5">
        <f>VLOOKUP($B42,'EDGAR-2025'!$A$3:$BG$214,E$9,FALSE)</f>
        <v>1.9622536926529</v>
      </c>
      <c r="F42" s="5">
        <f>VLOOKUP($B42,'EDGAR-2025'!$A$3:$BG$214,F$9,FALSE)</f>
        <v>2.2170773812969999</v>
      </c>
      <c r="G42" s="5">
        <f>VLOOKUP($B42,'EDGAR-2025'!$A$3:$BG$214,G$9,FALSE)</f>
        <v>2.5814977509981998</v>
      </c>
      <c r="H42" s="5">
        <f>VLOOKUP($B42,'EDGAR-2025'!$A$3:$BG$214,H$9,FALSE)</f>
        <v>3.0405193761971998</v>
      </c>
      <c r="I42" s="5">
        <f>VLOOKUP($B42,'EDGAR-2025'!$A$3:$BG$214,I$9,FALSE)</f>
        <v>2.7537059604734</v>
      </c>
      <c r="J42" s="5">
        <f>VLOOKUP($B42,'EDGAR-2025'!$A$3:$BG$214,J$9,FALSE)</f>
        <v>3.9361169001551999</v>
      </c>
      <c r="K42" s="5">
        <f>VLOOKUP($B42,'EDGAR-2025'!$A$3:$BG$214,K$9,FALSE)</f>
        <v>3.9313855821202002</v>
      </c>
      <c r="L42" s="5">
        <f>VLOOKUP($B42,'EDGAR-2025'!$A$3:$BG$214,L$9,FALSE)</f>
        <v>4.5408185113288004</v>
      </c>
      <c r="M42" s="5">
        <f>VLOOKUP($B42,'EDGAR-2025'!$A$3:$BG$214,M$9,FALSE)</f>
        <v>5.4119829735142</v>
      </c>
      <c r="N42" s="5">
        <f>VLOOKUP($B42,'EDGAR-2025'!$A$3:$BG$214,N$9,FALSE)</f>
        <v>5.6992587049161996</v>
      </c>
      <c r="O42" s="5">
        <f>VLOOKUP($B42,'EDGAR-2025'!$A$3:$BG$214,O$9,FALSE)</f>
        <v>5.7010894614945</v>
      </c>
      <c r="P42" s="5">
        <f>VLOOKUP($B42,'EDGAR-2025'!$A$3:$BG$214,P$9,FALSE)</f>
        <v>6.4371472084143004</v>
      </c>
      <c r="Q42" s="5">
        <f>VLOOKUP($B42,'EDGAR-2025'!$A$3:$BG$214,Q$9,FALSE)</f>
        <v>6.4884832985617997</v>
      </c>
      <c r="R42" s="5">
        <f>VLOOKUP($B42,'EDGAR-2025'!$A$3:$BG$214,R$9,FALSE)</f>
        <v>6.2636671461087996</v>
      </c>
      <c r="S42" s="5">
        <f>VLOOKUP($B42,'EDGAR-2025'!$A$3:$BG$214,S$9,FALSE)</f>
        <v>6.4756865311723004</v>
      </c>
      <c r="T42" s="15">
        <f t="shared" si="21"/>
        <v>5.3081418180342288E-2</v>
      </c>
      <c r="U42" s="15">
        <f t="shared" si="22"/>
        <v>0.12246663742357056</v>
      </c>
      <c r="V42" s="15">
        <f t="shared" si="23"/>
        <v>3.2122714077198466E-4</v>
      </c>
      <c r="W42" s="5">
        <f>VLOOKUP($B42,'EDGAR-P-2025'!$A$3:$BI$214,W$9,FALSE)</f>
        <v>20.321560004999835</v>
      </c>
      <c r="X42" s="4">
        <f t="shared" si="24"/>
        <v>0.28045379899544998</v>
      </c>
      <c r="Y42" s="43">
        <f t="shared" si="19"/>
        <v>1.5533316040134337E-4</v>
      </c>
      <c r="Z42" s="43">
        <f t="shared" si="20"/>
        <v>2.6351416958226613E-3</v>
      </c>
    </row>
    <row r="43" spans="2:26" ht="15" x14ac:dyDescent="0.25">
      <c r="B43" s="42" t="s">
        <v>68</v>
      </c>
      <c r="C43" s="5">
        <f>VLOOKUP($B43,'EDGAR-2025'!$A$3:$BG$214,C$9,FALSE)</f>
        <v>0.20077850063825001</v>
      </c>
      <c r="D43" s="5">
        <f>VLOOKUP($B43,'EDGAR-2025'!$A$3:$BG$214,D$9,FALSE)</f>
        <v>0.18404686109247001</v>
      </c>
      <c r="E43" s="5">
        <f>VLOOKUP($B43,'EDGAR-2025'!$A$3:$BG$214,E$9,FALSE)</f>
        <v>0.31988609471541002</v>
      </c>
      <c r="F43" s="5">
        <f>VLOOKUP($B43,'EDGAR-2025'!$A$3:$BG$214,F$9,FALSE)</f>
        <v>0.41544198624105999</v>
      </c>
      <c r="G43" s="5">
        <f>VLOOKUP($B43,'EDGAR-2025'!$A$3:$BG$214,G$9,FALSE)</f>
        <v>0.39931005706618999</v>
      </c>
      <c r="H43" s="5">
        <f>VLOOKUP($B43,'EDGAR-2025'!$A$3:$BG$214,H$9,FALSE)</f>
        <v>0.45224153813174001</v>
      </c>
      <c r="I43" s="5">
        <f>VLOOKUP($B43,'EDGAR-2025'!$A$3:$BG$214,I$9,FALSE)</f>
        <v>0.40552257472774</v>
      </c>
      <c r="J43" s="5">
        <f>VLOOKUP($B43,'EDGAR-2025'!$A$3:$BG$214,J$9,FALSE)</f>
        <v>0.43497842610464998</v>
      </c>
      <c r="K43" s="5">
        <f>VLOOKUP($B43,'EDGAR-2025'!$A$3:$BG$214,K$9,FALSE)</f>
        <v>0.48593121964703001</v>
      </c>
      <c r="L43" s="5">
        <f>VLOOKUP($B43,'EDGAR-2025'!$A$3:$BG$214,L$9,FALSE)</f>
        <v>0.54634458990171997</v>
      </c>
      <c r="M43" s="5">
        <f>VLOOKUP($B43,'EDGAR-2025'!$A$3:$BG$214,M$9,FALSE)</f>
        <v>0.77652373159162003</v>
      </c>
      <c r="N43" s="5">
        <f>VLOOKUP($B43,'EDGAR-2025'!$A$3:$BG$214,N$9,FALSE)</f>
        <v>0.76522969754353998</v>
      </c>
      <c r="O43" s="5">
        <f>VLOOKUP($B43,'EDGAR-2025'!$A$3:$BG$214,O$9,FALSE)</f>
        <v>0.92584793672620003</v>
      </c>
      <c r="P43" s="5">
        <f>VLOOKUP($B43,'EDGAR-2025'!$A$3:$BG$214,P$9,FALSE)</f>
        <v>0.89736925557984004</v>
      </c>
      <c r="Q43" s="5">
        <f>VLOOKUP($B43,'EDGAR-2025'!$A$3:$BG$214,Q$9,FALSE)</f>
        <v>0.93007329717986997</v>
      </c>
      <c r="R43" s="5">
        <f>VLOOKUP($B43,'EDGAR-2025'!$A$3:$BG$214,R$9,FALSE)</f>
        <v>0.94954764547449</v>
      </c>
      <c r="S43" s="5">
        <f>VLOOKUP($B43,'EDGAR-2025'!$A$3:$BG$214,S$9,FALSE)</f>
        <v>0.96873911696131998</v>
      </c>
      <c r="T43" s="15">
        <f t="shared" si="21"/>
        <v>-1.4544351432674185E-2</v>
      </c>
      <c r="U43" s="15">
        <f t="shared" si="22"/>
        <v>0.20338163686310673</v>
      </c>
      <c r="V43" s="15">
        <f t="shared" si="23"/>
        <v>0.20989545975314328</v>
      </c>
      <c r="W43" s="5">
        <f>VLOOKUP($B43,'EDGAR-P-2025'!$A$3:$BI$214,W$9,FALSE)</f>
        <v>11.575964003999978</v>
      </c>
      <c r="X43" s="4">
        <f t="shared" si="24"/>
        <v>6.6105051577486001E-2</v>
      </c>
      <c r="Y43" s="43">
        <f t="shared" si="19"/>
        <v>2.0856317199615513E-5</v>
      </c>
      <c r="Z43" s="43">
        <f t="shared" si="20"/>
        <v>1.5010808918595536E-3</v>
      </c>
    </row>
    <row r="44" spans="2:26" ht="15" x14ac:dyDescent="0.25">
      <c r="B44" s="42" t="s">
        <v>69</v>
      </c>
      <c r="C44" s="5">
        <f>VLOOKUP($B44,'EDGAR-2025'!$A$3:$BG$214,C$9,FALSE)</f>
        <v>5.3798610844646003E-2</v>
      </c>
      <c r="D44" s="5">
        <f>VLOOKUP($B44,'EDGAR-2025'!$A$3:$BG$214,D$9,FALSE)</f>
        <v>0.60725575720947</v>
      </c>
      <c r="E44" s="5">
        <f>VLOOKUP($B44,'EDGAR-2025'!$A$3:$BG$214,E$9,FALSE)</f>
        <v>0.74982814813376997</v>
      </c>
      <c r="F44" s="5">
        <f>VLOOKUP($B44,'EDGAR-2025'!$A$3:$BG$214,F$9,FALSE)</f>
        <v>0.87168806083796002</v>
      </c>
      <c r="G44" s="5">
        <f>VLOOKUP($B44,'EDGAR-2025'!$A$3:$BG$214,G$9,FALSE)</f>
        <v>0.74798148244143003</v>
      </c>
      <c r="H44" s="5">
        <f>VLOOKUP($B44,'EDGAR-2025'!$A$3:$BG$214,H$9,FALSE)</f>
        <v>0.73154327437615996</v>
      </c>
      <c r="I44" s="5">
        <f>VLOOKUP($B44,'EDGAR-2025'!$A$3:$BG$214,I$9,FALSE)</f>
        <v>0.77407767268534999</v>
      </c>
      <c r="J44" s="5">
        <f>VLOOKUP($B44,'EDGAR-2025'!$A$3:$BG$214,J$9,FALSE)</f>
        <v>0.79083020252726</v>
      </c>
      <c r="K44" s="5">
        <f>VLOOKUP($B44,'EDGAR-2025'!$A$3:$BG$214,K$9,FALSE)</f>
        <v>0.83044878867678995</v>
      </c>
      <c r="L44" s="5">
        <f>VLOOKUP($B44,'EDGAR-2025'!$A$3:$BG$214,L$9,FALSE)</f>
        <v>0.88806200069204999</v>
      </c>
      <c r="M44" s="5">
        <f>VLOOKUP($B44,'EDGAR-2025'!$A$3:$BG$214,M$9,FALSE)</f>
        <v>0.79606487136026005</v>
      </c>
      <c r="N44" s="5">
        <f>VLOOKUP($B44,'EDGAR-2025'!$A$3:$BG$214,N$9,FALSE)</f>
        <v>0.83785329194577995</v>
      </c>
      <c r="O44" s="5">
        <f>VLOOKUP($B44,'EDGAR-2025'!$A$3:$BG$214,O$9,FALSE)</f>
        <v>0.62828621433306997</v>
      </c>
      <c r="P44" s="5">
        <f>VLOOKUP($B44,'EDGAR-2025'!$A$3:$BG$214,P$9,FALSE)</f>
        <v>0.64793296212935003</v>
      </c>
      <c r="Q44" s="5">
        <f>VLOOKUP($B44,'EDGAR-2025'!$A$3:$BG$214,Q$9,FALSE)</f>
        <v>0.68012198077633002</v>
      </c>
      <c r="R44" s="5">
        <f>VLOOKUP($B44,'EDGAR-2025'!$A$3:$BG$214,R$9,FALSE)</f>
        <v>0.65081612056881999</v>
      </c>
      <c r="S44" s="5">
        <f>VLOOKUP($B44,'EDGAR-2025'!$A$3:$BG$214,S$9,FALSE)</f>
        <v>0.67621804087769</v>
      </c>
      <c r="T44" s="15">
        <f t="shared" si="21"/>
        <v>5.2493737745411106E-2</v>
      </c>
      <c r="U44" s="15">
        <f t="shared" si="22"/>
        <v>-2.55497000943814E-2</v>
      </c>
      <c r="V44" s="15">
        <f t="shared" si="23"/>
        <v>-0.25012383388268855</v>
      </c>
      <c r="W44" s="5">
        <f>VLOOKUP($B44,'EDGAR-P-2025'!$A$3:$BI$214,W$9,FALSE)</f>
        <v>0.56034899999998722</v>
      </c>
      <c r="X44" s="4">
        <f t="shared" si="24"/>
        <v>1.4952347411092</v>
      </c>
      <c r="Y44" s="43">
        <f t="shared" si="19"/>
        <v>2.2835671537132133E-5</v>
      </c>
      <c r="Z44" s="43">
        <f t="shared" si="20"/>
        <v>7.2661695940134637E-5</v>
      </c>
    </row>
    <row r="45" spans="2:26" ht="15" x14ac:dyDescent="0.25">
      <c r="B45" s="42" t="s">
        <v>70</v>
      </c>
      <c r="C45" s="5">
        <f>VLOOKUP($B45,'EDGAR-2025'!$A$3:$BG$214,C$9,FALSE)</f>
        <v>0.42976931979083999</v>
      </c>
      <c r="D45" s="5">
        <f>VLOOKUP($B45,'EDGAR-2025'!$A$3:$BG$214,D$9,FALSE)</f>
        <v>2.7013287788174001</v>
      </c>
      <c r="E45" s="5">
        <f>VLOOKUP($B45,'EDGAR-2025'!$A$3:$BG$214,E$9,FALSE)</f>
        <v>5.1592657137493996</v>
      </c>
      <c r="F45" s="5">
        <f>VLOOKUP($B45,'EDGAR-2025'!$A$3:$BG$214,F$9,FALSE)</f>
        <v>5.3651340486686996</v>
      </c>
      <c r="G45" s="5">
        <f>VLOOKUP($B45,'EDGAR-2025'!$A$3:$BG$214,G$9,FALSE)</f>
        <v>5.6328952491201996</v>
      </c>
      <c r="H45" s="5">
        <f>VLOOKUP($B45,'EDGAR-2025'!$A$3:$BG$214,H$9,FALSE)</f>
        <v>5.6951281549564996</v>
      </c>
      <c r="I45" s="5">
        <f>VLOOKUP($B45,'EDGAR-2025'!$A$3:$BG$214,I$9,FALSE)</f>
        <v>7.0334434063913003</v>
      </c>
      <c r="J45" s="5">
        <f>VLOOKUP($B45,'EDGAR-2025'!$A$3:$BG$214,J$9,FALSE)</f>
        <v>8.5195850535936</v>
      </c>
      <c r="K45" s="5">
        <f>VLOOKUP($B45,'EDGAR-2025'!$A$3:$BG$214,K$9,FALSE)</f>
        <v>10.596112210674001</v>
      </c>
      <c r="L45" s="5">
        <f>VLOOKUP($B45,'EDGAR-2025'!$A$3:$BG$214,L$9,FALSE)</f>
        <v>11.828016371254</v>
      </c>
      <c r="M45" s="5">
        <f>VLOOKUP($B45,'EDGAR-2025'!$A$3:$BG$214,M$9,FALSE)</f>
        <v>12.312471310381</v>
      </c>
      <c r="N45" s="5">
        <f>VLOOKUP($B45,'EDGAR-2025'!$A$3:$BG$214,N$9,FALSE)</f>
        <v>15.710785727184</v>
      </c>
      <c r="O45" s="5">
        <f>VLOOKUP($B45,'EDGAR-2025'!$A$3:$BG$214,O$9,FALSE)</f>
        <v>18.633215447723</v>
      </c>
      <c r="P45" s="5">
        <f>VLOOKUP($B45,'EDGAR-2025'!$A$3:$BG$214,P$9,FALSE)</f>
        <v>18.482608848535001</v>
      </c>
      <c r="Q45" s="5">
        <f>VLOOKUP($B45,'EDGAR-2025'!$A$3:$BG$214,Q$9,FALSE)</f>
        <v>18.384886137024001</v>
      </c>
      <c r="R45" s="5">
        <f>VLOOKUP($B45,'EDGAR-2025'!$A$3:$BG$214,R$9,FALSE)</f>
        <v>18.916160964463</v>
      </c>
      <c r="S45" s="5">
        <f>VLOOKUP($B45,'EDGAR-2025'!$A$3:$BG$214,S$9,FALSE)</f>
        <v>19.439220149309001</v>
      </c>
      <c r="T45" s="15">
        <f t="shared" si="21"/>
        <v>0.27600587494874262</v>
      </c>
      <c r="U45" s="15">
        <f t="shared" si="22"/>
        <v>0.15848206617698224</v>
      </c>
      <c r="V45" s="15">
        <f t="shared" si="23"/>
        <v>0.18601423068754541</v>
      </c>
      <c r="W45" s="5">
        <f>VLOOKUP($B45,'EDGAR-P-2025'!$A$3:$BI$214,W$9,FALSE)</f>
        <v>16.482646000999882</v>
      </c>
      <c r="X45" s="4">
        <f t="shared" si="24"/>
        <v>0.95317133706754009</v>
      </c>
      <c r="Y45" s="43">
        <f t="shared" si="19"/>
        <v>4.2819709119129931E-4</v>
      </c>
      <c r="Z45" s="43">
        <f t="shared" si="20"/>
        <v>2.1373412141603835E-3</v>
      </c>
    </row>
    <row r="46" spans="2:26" ht="15" x14ac:dyDescent="0.25">
      <c r="B46" s="42" t="s">
        <v>71</v>
      </c>
      <c r="C46" s="5">
        <f>VLOOKUP($B46,'EDGAR-2025'!$A$3:$BG$214,C$9,FALSE)</f>
        <v>4.7565230747228</v>
      </c>
      <c r="D46" s="5">
        <f>VLOOKUP($B46,'EDGAR-2025'!$A$3:$BG$214,D$9,FALSE)</f>
        <v>5.4713313504455003</v>
      </c>
      <c r="E46" s="5">
        <f>VLOOKUP($B46,'EDGAR-2025'!$A$3:$BG$214,E$9,FALSE)</f>
        <v>7.8279848891877997</v>
      </c>
      <c r="F46" s="5">
        <f>VLOOKUP($B46,'EDGAR-2025'!$A$3:$BG$214,F$9,FALSE)</f>
        <v>7.4294826580473003</v>
      </c>
      <c r="G46" s="5">
        <f>VLOOKUP($B46,'EDGAR-2025'!$A$3:$BG$214,G$9,FALSE)</f>
        <v>7.511078272322</v>
      </c>
      <c r="H46" s="5">
        <f>VLOOKUP($B46,'EDGAR-2025'!$A$3:$BG$214,H$9,FALSE)</f>
        <v>8.1791198444342008</v>
      </c>
      <c r="I46" s="5">
        <f>VLOOKUP($B46,'EDGAR-2025'!$A$3:$BG$214,I$9,FALSE)</f>
        <v>8.8705137289557001</v>
      </c>
      <c r="J46" s="5">
        <f>VLOOKUP($B46,'EDGAR-2025'!$A$3:$BG$214,J$9,FALSE)</f>
        <v>9.1853751536540003</v>
      </c>
      <c r="K46" s="5">
        <f>VLOOKUP($B46,'EDGAR-2025'!$A$3:$BG$214,K$9,FALSE)</f>
        <v>9.7014107973394008</v>
      </c>
      <c r="L46" s="5">
        <f>VLOOKUP($B46,'EDGAR-2025'!$A$3:$BG$214,L$9,FALSE)</f>
        <v>9.8632650516357998</v>
      </c>
      <c r="M46" s="5">
        <f>VLOOKUP($B46,'EDGAR-2025'!$A$3:$BG$214,M$9,FALSE)</f>
        <v>10.548376579409</v>
      </c>
      <c r="N46" s="5">
        <f>VLOOKUP($B46,'EDGAR-2025'!$A$3:$BG$214,N$9,FALSE)</f>
        <v>10.271139559866</v>
      </c>
      <c r="O46" s="5">
        <f>VLOOKUP($B46,'EDGAR-2025'!$A$3:$BG$214,O$9,FALSE)</f>
        <v>10.388038843714</v>
      </c>
      <c r="P46" s="5">
        <f>VLOOKUP($B46,'EDGAR-2025'!$A$3:$BG$214,P$9,FALSE)</f>
        <v>10.349085140429001</v>
      </c>
      <c r="Q46" s="5">
        <f>VLOOKUP($B46,'EDGAR-2025'!$A$3:$BG$214,Q$9,FALSE)</f>
        <v>10.433870460085</v>
      </c>
      <c r="R46" s="5">
        <f>VLOOKUP($B46,'EDGAR-2025'!$A$3:$BG$214,R$9,FALSE)</f>
        <v>10.332853153498</v>
      </c>
      <c r="S46" s="5">
        <f>VLOOKUP($B46,'EDGAR-2025'!$A$3:$BG$214,S$9,FALSE)</f>
        <v>10.292889135120999</v>
      </c>
      <c r="T46" s="15">
        <f t="shared" si="21"/>
        <v>-2.6282434785669384E-2</v>
      </c>
      <c r="U46" s="15">
        <f t="shared" si="22"/>
        <v>2.1589245805027746E-2</v>
      </c>
      <c r="V46" s="15">
        <f t="shared" si="23"/>
        <v>1.1381335358812361E-2</v>
      </c>
      <c r="W46" s="5">
        <f>VLOOKUP($B46,'EDGAR-P-2025'!$A$3:$BI$214,W$9,FALSE)</f>
        <v>25.31299300000012</v>
      </c>
      <c r="X46" s="4">
        <f t="shared" si="24"/>
        <v>0.40576551180122999</v>
      </c>
      <c r="Y46" s="43">
        <f t="shared" si="19"/>
        <v>2.7993966432529366E-4</v>
      </c>
      <c r="Z46" s="43">
        <f t="shared" si="20"/>
        <v>3.282391867748148E-3</v>
      </c>
    </row>
    <row r="47" spans="2:26" ht="15" x14ac:dyDescent="0.25">
      <c r="B47" s="42" t="s">
        <v>72</v>
      </c>
      <c r="C47" s="5">
        <f>VLOOKUP($B47,'EDGAR-2025'!$A$3:$BG$214,C$9,FALSE)</f>
        <v>440.50090817557998</v>
      </c>
      <c r="D47" s="5">
        <f>VLOOKUP($B47,'EDGAR-2025'!$A$3:$BG$214,D$9,FALSE)</f>
        <v>582.30752928007996</v>
      </c>
      <c r="E47" s="5">
        <f>VLOOKUP($B47,'EDGAR-2025'!$A$3:$BG$214,E$9,FALSE)</f>
        <v>562.10989640570006</v>
      </c>
      <c r="F47" s="5">
        <f>VLOOKUP($B47,'EDGAR-2025'!$A$3:$BG$214,F$9,FALSE)</f>
        <v>575.78267097390994</v>
      </c>
      <c r="G47" s="5">
        <f>VLOOKUP($B47,'EDGAR-2025'!$A$3:$BG$214,G$9,FALSE)</f>
        <v>567.18403542761996</v>
      </c>
      <c r="H47" s="5">
        <f>VLOOKUP($B47,'EDGAR-2025'!$A$3:$BG$214,H$9,FALSE)</f>
        <v>575.21487001454</v>
      </c>
      <c r="I47" s="5">
        <f>VLOOKUP($B47,'EDGAR-2025'!$A$3:$BG$214,I$9,FALSE)</f>
        <v>580.31979030825005</v>
      </c>
      <c r="J47" s="5">
        <f>VLOOKUP($B47,'EDGAR-2025'!$A$3:$BG$214,J$9,FALSE)</f>
        <v>574.37929012208997</v>
      </c>
      <c r="K47" s="5">
        <f>VLOOKUP($B47,'EDGAR-2025'!$A$3:$BG$214,K$9,FALSE)</f>
        <v>574.09827059756003</v>
      </c>
      <c r="L47" s="5">
        <f>VLOOKUP($B47,'EDGAR-2025'!$A$3:$BG$214,L$9,FALSE)</f>
        <v>591.8929765204</v>
      </c>
      <c r="M47" s="5">
        <f>VLOOKUP($B47,'EDGAR-2025'!$A$3:$BG$214,M$9,FALSE)</f>
        <v>612.58363453995003</v>
      </c>
      <c r="N47" s="5">
        <f>VLOOKUP($B47,'EDGAR-2025'!$A$3:$BG$214,N$9,FALSE)</f>
        <v>609.07583527260999</v>
      </c>
      <c r="O47" s="5">
        <f>VLOOKUP($B47,'EDGAR-2025'!$A$3:$BG$214,O$9,FALSE)</f>
        <v>548.44538744219994</v>
      </c>
      <c r="P47" s="5">
        <f>VLOOKUP($B47,'EDGAR-2025'!$A$3:$BG$214,P$9,FALSE)</f>
        <v>561.73440306123996</v>
      </c>
      <c r="Q47" s="5">
        <f>VLOOKUP($B47,'EDGAR-2025'!$A$3:$BG$214,Q$9,FALSE)</f>
        <v>575.83518419231996</v>
      </c>
      <c r="R47" s="5">
        <f>VLOOKUP($B47,'EDGAR-2025'!$A$3:$BG$214,R$9,FALSE)</f>
        <v>567.09689449434995</v>
      </c>
      <c r="S47" s="5">
        <f>VLOOKUP($B47,'EDGAR-2025'!$A$3:$BG$214,S$9,FALSE)</f>
        <v>577.97262406242999</v>
      </c>
      <c r="T47" s="15">
        <f t="shared" si="21"/>
        <v>-5.7262373161085511E-3</v>
      </c>
      <c r="U47" s="15">
        <f t="shared" si="22"/>
        <v>1.4615259055756058E-2</v>
      </c>
      <c r="V47" s="15">
        <f t="shared" si="23"/>
        <v>-9.9544989834103537E-2</v>
      </c>
      <c r="W47" s="5">
        <f>VLOOKUP($B47,'EDGAR-P-2025'!$A$3:$BI$214,W$9,FALSE)</f>
        <v>37.279811003999605</v>
      </c>
      <c r="X47" s="4">
        <f t="shared" si="24"/>
        <v>16.337953945294</v>
      </c>
      <c r="Y47" s="43">
        <f t="shared" si="19"/>
        <v>1.6600347398754139E-2</v>
      </c>
      <c r="Z47" s="43">
        <f t="shared" si="20"/>
        <v>4.8341556634853749E-3</v>
      </c>
    </row>
    <row r="48" spans="2:26" ht="15" x14ac:dyDescent="0.25">
      <c r="B48" s="42" t="s">
        <v>73</v>
      </c>
      <c r="C48" s="5">
        <f>VLOOKUP($B48,'EDGAR-2025'!$A$3:$BG$214,C$9,FALSE)</f>
        <v>0.11566652059032</v>
      </c>
      <c r="D48" s="5">
        <f>VLOOKUP($B48,'EDGAR-2025'!$A$3:$BG$214,D$9,FALSE)</f>
        <v>0.14710887146771001</v>
      </c>
      <c r="E48" s="5">
        <f>VLOOKUP($B48,'EDGAR-2025'!$A$3:$BG$214,E$9,FALSE)</f>
        <v>0.24721946208261</v>
      </c>
      <c r="F48" s="5">
        <f>VLOOKUP($B48,'EDGAR-2025'!$A$3:$BG$214,F$9,FALSE)</f>
        <v>0.19963415912161001</v>
      </c>
      <c r="G48" s="5">
        <f>VLOOKUP($B48,'EDGAR-2025'!$A$3:$BG$214,G$9,FALSE)</f>
        <v>0.19103197830523</v>
      </c>
      <c r="H48" s="5">
        <f>VLOOKUP($B48,'EDGAR-2025'!$A$3:$BG$214,H$9,FALSE)</f>
        <v>0.21667984718691</v>
      </c>
      <c r="I48" s="5">
        <f>VLOOKUP($B48,'EDGAR-2025'!$A$3:$BG$214,I$9,FALSE)</f>
        <v>0.23209493767990999</v>
      </c>
      <c r="J48" s="5">
        <f>VLOOKUP($B48,'EDGAR-2025'!$A$3:$BG$214,J$9,FALSE)</f>
        <v>0.25086028095275997</v>
      </c>
      <c r="K48" s="5">
        <f>VLOOKUP($B48,'EDGAR-2025'!$A$3:$BG$214,K$9,FALSE)</f>
        <v>0.26321786070616998</v>
      </c>
      <c r="L48" s="5">
        <f>VLOOKUP($B48,'EDGAR-2025'!$A$3:$BG$214,L$9,FALSE)</f>
        <v>0.28102051113554</v>
      </c>
      <c r="M48" s="5">
        <f>VLOOKUP($B48,'EDGAR-2025'!$A$3:$BG$214,M$9,FALSE)</f>
        <v>0.30923835057076998</v>
      </c>
      <c r="N48" s="5">
        <f>VLOOKUP($B48,'EDGAR-2025'!$A$3:$BG$214,N$9,FALSE)</f>
        <v>0.39353371085923999</v>
      </c>
      <c r="O48" s="5">
        <f>VLOOKUP($B48,'EDGAR-2025'!$A$3:$BG$214,O$9,FALSE)</f>
        <v>0.33188120525642001</v>
      </c>
      <c r="P48" s="5">
        <f>VLOOKUP($B48,'EDGAR-2025'!$A$3:$BG$214,P$9,FALSE)</f>
        <v>0.31408240343242999</v>
      </c>
      <c r="Q48" s="5">
        <f>VLOOKUP($B48,'EDGAR-2025'!$A$3:$BG$214,Q$9,FALSE)</f>
        <v>0.35823190019567003</v>
      </c>
      <c r="R48" s="5">
        <f>VLOOKUP($B48,'EDGAR-2025'!$A$3:$BG$214,R$9,FALSE)</f>
        <v>0.35938338691721999</v>
      </c>
      <c r="S48" s="5">
        <f>VLOOKUP($B48,'EDGAR-2025'!$A$3:$BG$214,S$9,FALSE)</f>
        <v>0.37201774551007</v>
      </c>
      <c r="T48" s="15">
        <f t="shared" si="21"/>
        <v>0.27259025322339125</v>
      </c>
      <c r="U48" s="15">
        <f t="shared" si="22"/>
        <v>0.18650114061616829</v>
      </c>
      <c r="V48" s="15">
        <f t="shared" si="23"/>
        <v>-0.1566638483605588</v>
      </c>
      <c r="W48" s="5">
        <f>VLOOKUP($B48,'EDGAR-P-2025'!$A$3:$BI$214,W$9,FALSE)</f>
        <v>6.3129000000000046E-2</v>
      </c>
      <c r="X48" s="4">
        <f t="shared" si="24"/>
        <v>6.2338023865297991</v>
      </c>
      <c r="Y48" s="43">
        <f t="shared" si="19"/>
        <v>1.0725751926211784E-5</v>
      </c>
      <c r="Z48" s="43">
        <f t="shared" si="20"/>
        <v>8.1860772536488288E-6</v>
      </c>
    </row>
    <row r="49" spans="2:26" ht="15" x14ac:dyDescent="0.25">
      <c r="B49" s="42" t="s">
        <v>74</v>
      </c>
      <c r="C49" s="5">
        <f>VLOOKUP($B49,'EDGAR-2025'!$A$3:$BG$214,C$9,FALSE)</f>
        <v>0.15933482842307001</v>
      </c>
      <c r="D49" s="5">
        <f>VLOOKUP($B49,'EDGAR-2025'!$A$3:$BG$214,D$9,FALSE)</f>
        <v>0.25261838775313</v>
      </c>
      <c r="E49" s="5">
        <f>VLOOKUP($B49,'EDGAR-2025'!$A$3:$BG$214,E$9,FALSE)</f>
        <v>0.19993763218995</v>
      </c>
      <c r="F49" s="5">
        <f>VLOOKUP($B49,'EDGAR-2025'!$A$3:$BG$214,F$9,FALSE)</f>
        <v>0.21749913246276001</v>
      </c>
      <c r="G49" s="5">
        <f>VLOOKUP($B49,'EDGAR-2025'!$A$3:$BG$214,G$9,FALSE)</f>
        <v>0.22106439435437999</v>
      </c>
      <c r="H49" s="5">
        <f>VLOOKUP($B49,'EDGAR-2025'!$A$3:$BG$214,H$9,FALSE)</f>
        <v>0.14883012495089001</v>
      </c>
      <c r="I49" s="5">
        <f>VLOOKUP($B49,'EDGAR-2025'!$A$3:$BG$214,I$9,FALSE)</f>
        <v>0.16165942516105</v>
      </c>
      <c r="J49" s="5">
        <f>VLOOKUP($B49,'EDGAR-2025'!$A$3:$BG$214,J$9,FALSE)</f>
        <v>0.23339927897988</v>
      </c>
      <c r="K49" s="5">
        <f>VLOOKUP($B49,'EDGAR-2025'!$A$3:$BG$214,K$9,FALSE)</f>
        <v>0.25152409109508</v>
      </c>
      <c r="L49" s="5">
        <f>VLOOKUP($B49,'EDGAR-2025'!$A$3:$BG$214,L$9,FALSE)</f>
        <v>0.26467848016114998</v>
      </c>
      <c r="M49" s="5">
        <f>VLOOKUP($B49,'EDGAR-2025'!$A$3:$BG$214,M$9,FALSE)</f>
        <v>0.29345987293441</v>
      </c>
      <c r="N49" s="5">
        <f>VLOOKUP($B49,'EDGAR-2025'!$A$3:$BG$214,N$9,FALSE)</f>
        <v>0.30237432310411</v>
      </c>
      <c r="O49" s="5">
        <f>VLOOKUP($B49,'EDGAR-2025'!$A$3:$BG$214,O$9,FALSE)</f>
        <v>0.31843154518039002</v>
      </c>
      <c r="P49" s="5">
        <f>VLOOKUP($B49,'EDGAR-2025'!$A$3:$BG$214,P$9,FALSE)</f>
        <v>0.32266007731851998</v>
      </c>
      <c r="Q49" s="5">
        <f>VLOOKUP($B49,'EDGAR-2025'!$A$3:$BG$214,Q$9,FALSE)</f>
        <v>0.32245273437451</v>
      </c>
      <c r="R49" s="5">
        <f>VLOOKUP($B49,'EDGAR-2025'!$A$3:$BG$214,R$9,FALSE)</f>
        <v>0.33253348127340998</v>
      </c>
      <c r="S49" s="5">
        <f>VLOOKUP($B49,'EDGAR-2025'!$A$3:$BG$214,S$9,FALSE)</f>
        <v>0.33740744796998001</v>
      </c>
      <c r="T49" s="15">
        <f t="shared" si="21"/>
        <v>3.0377066821985599E-2</v>
      </c>
      <c r="U49" s="15">
        <f t="shared" si="22"/>
        <v>6.9559014826286569E-2</v>
      </c>
      <c r="V49" s="15">
        <f t="shared" si="23"/>
        <v>5.3103788415100883E-2</v>
      </c>
      <c r="W49" s="5">
        <f>VLOOKUP($B49,'EDGAR-P-2025'!$A$3:$BI$214,W$9,FALSE)</f>
        <v>4.8257110000000552</v>
      </c>
      <c r="X49" s="4">
        <f t="shared" si="24"/>
        <v>6.2659020215695999E-2</v>
      </c>
      <c r="Y49" s="43">
        <f t="shared" si="19"/>
        <v>8.2412049818800005E-6</v>
      </c>
      <c r="Z49" s="43">
        <f t="shared" si="20"/>
        <v>6.2576063377819003E-4</v>
      </c>
    </row>
    <row r="50" spans="2:26" ht="15" x14ac:dyDescent="0.25">
      <c r="B50" s="42" t="s">
        <v>75</v>
      </c>
      <c r="C50" s="5">
        <f>VLOOKUP($B50,'EDGAR-2025'!$A$3:$BG$214,C$9,FALSE)</f>
        <v>0.23535320634731</v>
      </c>
      <c r="D50" s="5">
        <f>VLOOKUP($B50,'EDGAR-2025'!$A$3:$BG$214,D$9,FALSE)</f>
        <v>0.48093256777738003</v>
      </c>
      <c r="E50" s="5">
        <f>VLOOKUP($B50,'EDGAR-2025'!$A$3:$BG$214,E$9,FALSE)</f>
        <v>0.52458578863389005</v>
      </c>
      <c r="F50" s="5">
        <f>VLOOKUP($B50,'EDGAR-2025'!$A$3:$BG$214,F$9,FALSE)</f>
        <v>0.68357425645365</v>
      </c>
      <c r="G50" s="5">
        <f>VLOOKUP($B50,'EDGAR-2025'!$A$3:$BG$214,G$9,FALSE)</f>
        <v>1.2090577847682999</v>
      </c>
      <c r="H50" s="5">
        <f>VLOOKUP($B50,'EDGAR-2025'!$A$3:$BG$214,H$9,FALSE)</f>
        <v>1.3153053220623001</v>
      </c>
      <c r="I50" s="5">
        <f>VLOOKUP($B50,'EDGAR-2025'!$A$3:$BG$214,I$9,FALSE)</f>
        <v>1.4041313261841999</v>
      </c>
      <c r="J50" s="5">
        <f>VLOOKUP($B50,'EDGAR-2025'!$A$3:$BG$214,J$9,FALSE)</f>
        <v>1.6133824065604001</v>
      </c>
      <c r="K50" s="5">
        <f>VLOOKUP($B50,'EDGAR-2025'!$A$3:$BG$214,K$9,FALSE)</f>
        <v>1.6907496132646</v>
      </c>
      <c r="L50" s="5">
        <f>VLOOKUP($B50,'EDGAR-2025'!$A$3:$BG$214,L$9,FALSE)</f>
        <v>2.2104276500625</v>
      </c>
      <c r="M50" s="5">
        <f>VLOOKUP($B50,'EDGAR-2025'!$A$3:$BG$214,M$9,FALSE)</f>
        <v>2.4138568005689001</v>
      </c>
      <c r="N50" s="5">
        <f>VLOOKUP($B50,'EDGAR-2025'!$A$3:$BG$214,N$9,FALSE)</f>
        <v>2.3645146076305998</v>
      </c>
      <c r="O50" s="5">
        <f>VLOOKUP($B50,'EDGAR-2025'!$A$3:$BG$214,O$9,FALSE)</f>
        <v>2.4132894643934</v>
      </c>
      <c r="P50" s="5">
        <f>VLOOKUP($B50,'EDGAR-2025'!$A$3:$BG$214,P$9,FALSE)</f>
        <v>2.7311011293603999</v>
      </c>
      <c r="Q50" s="5">
        <f>VLOOKUP($B50,'EDGAR-2025'!$A$3:$BG$214,Q$9,FALSE)</f>
        <v>2.8650155649661002</v>
      </c>
      <c r="R50" s="5">
        <f>VLOOKUP($B50,'EDGAR-2025'!$A$3:$BG$214,R$9,FALSE)</f>
        <v>2.9088219292805002</v>
      </c>
      <c r="S50" s="5">
        <f>VLOOKUP($B50,'EDGAR-2025'!$A$3:$BG$214,S$9,FALSE)</f>
        <v>2.8927725302392999</v>
      </c>
      <c r="T50" s="15">
        <f t="shared" si="21"/>
        <v>-2.0441226226291187E-2</v>
      </c>
      <c r="U50" s="15">
        <f t="shared" si="22"/>
        <v>3.5795177202508466E-2</v>
      </c>
      <c r="V50" s="15">
        <f t="shared" si="23"/>
        <v>2.0627851739801972E-2</v>
      </c>
      <c r="W50" s="5">
        <f>VLOOKUP($B50,'EDGAR-P-2025'!$A$3:$BI$214,W$9,FALSE)</f>
        <v>15.814344997000061</v>
      </c>
      <c r="X50" s="4">
        <f t="shared" si="24"/>
        <v>0.14951707504035999</v>
      </c>
      <c r="Y50" s="43">
        <f t="shared" si="19"/>
        <v>6.4444789372621394E-5</v>
      </c>
      <c r="Z50" s="43">
        <f t="shared" si="20"/>
        <v>2.050681142760019E-3</v>
      </c>
    </row>
    <row r="51" spans="2:26" ht="15" x14ac:dyDescent="0.25">
      <c r="B51" s="42" t="s">
        <v>76</v>
      </c>
      <c r="C51" s="5">
        <f>VLOOKUP($B51,'EDGAR-2025'!$A$3:$BG$214,C$9,FALSE)</f>
        <v>33.221240483323001</v>
      </c>
      <c r="D51" s="5">
        <f>VLOOKUP($B51,'EDGAR-2025'!$A$3:$BG$214,D$9,FALSE)</f>
        <v>59.143195544771999</v>
      </c>
      <c r="E51" s="5">
        <f>VLOOKUP($B51,'EDGAR-2025'!$A$3:$BG$214,E$9,FALSE)</f>
        <v>72.323011301123998</v>
      </c>
      <c r="F51" s="5">
        <f>VLOOKUP($B51,'EDGAR-2025'!$A$3:$BG$214,F$9,FALSE)</f>
        <v>79.075339862142997</v>
      </c>
      <c r="G51" s="5">
        <f>VLOOKUP($B51,'EDGAR-2025'!$A$3:$BG$214,G$9,FALSE)</f>
        <v>81.348540331638006</v>
      </c>
      <c r="H51" s="5">
        <f>VLOOKUP($B51,'EDGAR-2025'!$A$3:$BG$214,H$9,FALSE)</f>
        <v>85.410896720847006</v>
      </c>
      <c r="I51" s="5">
        <f>VLOOKUP($B51,'EDGAR-2025'!$A$3:$BG$214,I$9,FALSE)</f>
        <v>78.704627429639004</v>
      </c>
      <c r="J51" s="5">
        <f>VLOOKUP($B51,'EDGAR-2025'!$A$3:$BG$214,J$9,FALSE)</f>
        <v>84.379776500125004</v>
      </c>
      <c r="K51" s="5">
        <f>VLOOKUP($B51,'EDGAR-2025'!$A$3:$BG$214,K$9,FALSE)</f>
        <v>88.865309079027995</v>
      </c>
      <c r="L51" s="5">
        <f>VLOOKUP($B51,'EDGAR-2025'!$A$3:$BG$214,L$9,FALSE)</f>
        <v>89.752528626118007</v>
      </c>
      <c r="M51" s="5">
        <f>VLOOKUP($B51,'EDGAR-2025'!$A$3:$BG$214,M$9,FALSE)</f>
        <v>89.819431947124002</v>
      </c>
      <c r="N51" s="5">
        <f>VLOOKUP($B51,'EDGAR-2025'!$A$3:$BG$214,N$9,FALSE)</f>
        <v>95.247615166187998</v>
      </c>
      <c r="O51" s="5">
        <f>VLOOKUP($B51,'EDGAR-2025'!$A$3:$BG$214,O$9,FALSE)</f>
        <v>87.510843838034006</v>
      </c>
      <c r="P51" s="5">
        <f>VLOOKUP($B51,'EDGAR-2025'!$A$3:$BG$214,P$9,FALSE)</f>
        <v>89.108429864336998</v>
      </c>
      <c r="Q51" s="5">
        <f>VLOOKUP($B51,'EDGAR-2025'!$A$3:$BG$214,Q$9,FALSE)</f>
        <v>90.427910670241999</v>
      </c>
      <c r="R51" s="5">
        <f>VLOOKUP($B51,'EDGAR-2025'!$A$3:$BG$214,R$9,FALSE)</f>
        <v>77.007420964625993</v>
      </c>
      <c r="S51" s="5">
        <f>VLOOKUP($B51,'EDGAR-2025'!$A$3:$BG$214,S$9,FALSE)</f>
        <v>77.822575007273002</v>
      </c>
      <c r="T51" s="15">
        <f t="shared" si="21"/>
        <v>6.0434397116422733E-2</v>
      </c>
      <c r="U51" s="15">
        <f t="shared" si="22"/>
        <v>3.0589908508728114E-2</v>
      </c>
      <c r="V51" s="15">
        <f t="shared" si="23"/>
        <v>-8.1227979458119548E-2</v>
      </c>
      <c r="W51" s="5">
        <f>VLOOKUP($B51,'EDGAR-P-2025'!$A$3:$BI$214,W$9,FALSE)</f>
        <v>18.336652995999891</v>
      </c>
      <c r="X51" s="4">
        <f t="shared" si="24"/>
        <v>5.1943839034836996</v>
      </c>
      <c r="Y51" s="43">
        <f t="shared" si="19"/>
        <v>2.5959714851499179E-3</v>
      </c>
      <c r="Z51" s="43">
        <f t="shared" si="20"/>
        <v>2.377754407619418E-3</v>
      </c>
    </row>
    <row r="52" spans="2:26" ht="15" x14ac:dyDescent="0.25">
      <c r="B52" s="42" t="s">
        <v>33</v>
      </c>
      <c r="C52" s="5">
        <f>VLOOKUP($B52,'EDGAR-2025'!$A$3:$BG$214,C$9,FALSE)</f>
        <v>2414.276239968</v>
      </c>
      <c r="D52" s="5">
        <f>VLOOKUP($B52,'EDGAR-2025'!$A$3:$BG$214,D$9,FALSE)</f>
        <v>6235.6852025898997</v>
      </c>
      <c r="E52" s="5">
        <f>VLOOKUP($B52,'EDGAR-2025'!$A$3:$BG$214,E$9,FALSE)</f>
        <v>9106.0051106072005</v>
      </c>
      <c r="F52" s="5">
        <f>VLOOKUP($B52,'EDGAR-2025'!$A$3:$BG$214,F$9,FALSE)</f>
        <v>9955.7481664106999</v>
      </c>
      <c r="G52" s="5">
        <f>VLOOKUP($B52,'EDGAR-2025'!$A$3:$BG$214,G$9,FALSE)</f>
        <v>10270.740973698001</v>
      </c>
      <c r="H52" s="5">
        <f>VLOOKUP($B52,'EDGAR-2025'!$A$3:$BG$214,H$9,FALSE)</f>
        <v>10760.430002476</v>
      </c>
      <c r="I52" s="5">
        <f>VLOOKUP($B52,'EDGAR-2025'!$A$3:$BG$214,I$9,FALSE)</f>
        <v>10881.104245736</v>
      </c>
      <c r="J52" s="5">
        <f>VLOOKUP($B52,'EDGAR-2025'!$A$3:$BG$214,J$9,FALSE)</f>
        <v>10749.896615324</v>
      </c>
      <c r="K52" s="5">
        <f>VLOOKUP($B52,'EDGAR-2025'!$A$3:$BG$214,K$9,FALSE)</f>
        <v>10773.725841429999</v>
      </c>
      <c r="L52" s="5">
        <f>VLOOKUP($B52,'EDGAR-2025'!$A$3:$BG$214,L$9,FALSE)</f>
        <v>10999.418847789</v>
      </c>
      <c r="M52" s="5">
        <f>VLOOKUP($B52,'EDGAR-2025'!$A$3:$BG$214,M$9,FALSE)</f>
        <v>11527.511684497</v>
      </c>
      <c r="N52" s="5">
        <f>VLOOKUP($B52,'EDGAR-2025'!$A$3:$BG$214,N$9,FALSE)</f>
        <v>11813.058173650001</v>
      </c>
      <c r="O52" s="5">
        <f>VLOOKUP($B52,'EDGAR-2025'!$A$3:$BG$214,O$9,FALSE)</f>
        <v>11964.128535505</v>
      </c>
      <c r="P52" s="5">
        <f>VLOOKUP($B52,'EDGAR-2025'!$A$3:$BG$214,P$9,FALSE)</f>
        <v>12551.864515963</v>
      </c>
      <c r="Q52" s="5">
        <f>VLOOKUP($B52,'EDGAR-2025'!$A$3:$BG$214,Q$9,FALSE)</f>
        <v>12518.684441195001</v>
      </c>
      <c r="R52" s="5">
        <f>VLOOKUP($B52,'EDGAR-2025'!$A$3:$BG$214,R$9,FALSE)</f>
        <v>13021.241978837001</v>
      </c>
      <c r="S52" s="5">
        <f>VLOOKUP($B52,'EDGAR-2025'!$A$3:$BG$214,S$9,FALSE)</f>
        <v>13124.727993147</v>
      </c>
      <c r="T52" s="15">
        <f t="shared" si="21"/>
        <v>2.4770869635033499E-2</v>
      </c>
      <c r="U52" s="15">
        <f t="shared" si="22"/>
        <v>3.6390922926288649E-2</v>
      </c>
      <c r="V52" s="15">
        <f t="shared" si="23"/>
        <v>1.2788421053574028E-2</v>
      </c>
      <c r="W52" s="5">
        <f>VLOOKUP($B52,'EDGAR-P-2025'!$A$3:$BI$214,W$9,FALSE)</f>
        <v>1420.0620220000403</v>
      </c>
      <c r="X52" s="4">
        <f t="shared" si="24"/>
        <v>8.3186917125016002</v>
      </c>
      <c r="Y52" s="43">
        <f t="shared" si="19"/>
        <v>0.32196461945746269</v>
      </c>
      <c r="Z52" s="43">
        <f t="shared" si="20"/>
        <v>0.18414258767072317</v>
      </c>
    </row>
    <row r="53" spans="2:26" ht="15" x14ac:dyDescent="0.25">
      <c r="B53" s="42" t="s">
        <v>77</v>
      </c>
      <c r="C53" s="5">
        <f>VLOOKUP($B53,'EDGAR-2025'!$A$3:$BG$214,C$9,FALSE)</f>
        <v>53.201831042603999</v>
      </c>
      <c r="D53" s="5">
        <f>VLOOKUP($B53,'EDGAR-2025'!$A$3:$BG$214,D$9,FALSE)</f>
        <v>61.888280497604001</v>
      </c>
      <c r="E53" s="5">
        <f>VLOOKUP($B53,'EDGAR-2025'!$A$3:$BG$214,E$9,FALSE)</f>
        <v>68.151089199992995</v>
      </c>
      <c r="F53" s="5">
        <f>VLOOKUP($B53,'EDGAR-2025'!$A$3:$BG$214,F$9,FALSE)</f>
        <v>73.168277418307994</v>
      </c>
      <c r="G53" s="5">
        <f>VLOOKUP($B53,'EDGAR-2025'!$A$3:$BG$214,G$9,FALSE)</f>
        <v>73.602732175168995</v>
      </c>
      <c r="H53" s="5">
        <f>VLOOKUP($B53,'EDGAR-2025'!$A$3:$BG$214,H$9,FALSE)</f>
        <v>83.634885901901995</v>
      </c>
      <c r="I53" s="5">
        <f>VLOOKUP($B53,'EDGAR-2025'!$A$3:$BG$214,I$9,FALSE)</f>
        <v>84.918845602735004</v>
      </c>
      <c r="J53" s="5">
        <f>VLOOKUP($B53,'EDGAR-2025'!$A$3:$BG$214,J$9,FALSE)</f>
        <v>86.216460006673998</v>
      </c>
      <c r="K53" s="5">
        <f>VLOOKUP($B53,'EDGAR-2025'!$A$3:$BG$214,K$9,FALSE)</f>
        <v>88.493490308483004</v>
      </c>
      <c r="L53" s="5">
        <f>VLOOKUP($B53,'EDGAR-2025'!$A$3:$BG$214,L$9,FALSE)</f>
        <v>80.999439908688998</v>
      </c>
      <c r="M53" s="5">
        <f>VLOOKUP($B53,'EDGAR-2025'!$A$3:$BG$214,M$9,FALSE)</f>
        <v>85.396478039098994</v>
      </c>
      <c r="N53" s="5">
        <f>VLOOKUP($B53,'EDGAR-2025'!$A$3:$BG$214,N$9,FALSE)</f>
        <v>86.060694668229004</v>
      </c>
      <c r="O53" s="5">
        <f>VLOOKUP($B53,'EDGAR-2025'!$A$3:$BG$214,O$9,FALSE)</f>
        <v>84.302626887616</v>
      </c>
      <c r="P53" s="5">
        <f>VLOOKUP($B53,'EDGAR-2025'!$A$3:$BG$214,P$9,FALSE)</f>
        <v>92.168289519414003</v>
      </c>
      <c r="Q53" s="5">
        <f>VLOOKUP($B53,'EDGAR-2025'!$A$3:$BG$214,Q$9,FALSE)</f>
        <v>88.344574319992006</v>
      </c>
      <c r="R53" s="5">
        <f>VLOOKUP($B53,'EDGAR-2025'!$A$3:$BG$214,R$9,FALSE)</f>
        <v>92.797299571338996</v>
      </c>
      <c r="S53" s="5">
        <f>VLOOKUP($B53,'EDGAR-2025'!$A$3:$BG$214,S$9,FALSE)</f>
        <v>95.079303138962004</v>
      </c>
      <c r="T53" s="15">
        <f t="shared" si="21"/>
        <v>7.7780330568890665E-3</v>
      </c>
      <c r="U53" s="15">
        <f t="shared" si="22"/>
        <v>3.1031414891734443E-2</v>
      </c>
      <c r="V53" s="15">
        <f t="shared" si="23"/>
        <v>-2.0428231347544901E-2</v>
      </c>
      <c r="W53" s="5">
        <f>VLOOKUP($B53,'EDGAR-P-2025'!$A$3:$BI$214,W$9,FALSE)</f>
        <v>49.849817998999839</v>
      </c>
      <c r="X53" s="4">
        <f t="shared" si="24"/>
        <v>1.7263993756197</v>
      </c>
      <c r="Y53" s="43">
        <f t="shared" si="19"/>
        <v>2.3455821855603259E-3</v>
      </c>
      <c r="Z53" s="43">
        <f t="shared" si="20"/>
        <v>6.464136311681576E-3</v>
      </c>
    </row>
    <row r="54" spans="2:26" ht="15" x14ac:dyDescent="0.25">
      <c r="B54" s="42" t="s">
        <v>78</v>
      </c>
      <c r="C54" s="5">
        <f>VLOOKUP($B54,'EDGAR-2025'!$A$3:$BG$214,C$9,FALSE)</f>
        <v>3.9338243502800997E-2</v>
      </c>
      <c r="D54" s="5">
        <f>VLOOKUP($B54,'EDGAR-2025'!$A$3:$BG$214,D$9,FALSE)</f>
        <v>0.1356729405356</v>
      </c>
      <c r="E54" s="5">
        <f>VLOOKUP($B54,'EDGAR-2025'!$A$3:$BG$214,E$9,FALSE)</f>
        <v>0.15590766670900999</v>
      </c>
      <c r="F54" s="5">
        <f>VLOOKUP($B54,'EDGAR-2025'!$A$3:$BG$214,F$9,FALSE)</f>
        <v>0.14081646520374</v>
      </c>
      <c r="G54" s="5">
        <f>VLOOKUP($B54,'EDGAR-2025'!$A$3:$BG$214,G$9,FALSE)</f>
        <v>0.14541459991899</v>
      </c>
      <c r="H54" s="5">
        <f>VLOOKUP($B54,'EDGAR-2025'!$A$3:$BG$214,H$9,FALSE)</f>
        <v>0.17455252590761</v>
      </c>
      <c r="I54" s="5">
        <f>VLOOKUP($B54,'EDGAR-2025'!$A$3:$BG$214,I$9,FALSE)</f>
        <v>0.15451394827921</v>
      </c>
      <c r="J54" s="5">
        <f>VLOOKUP($B54,'EDGAR-2025'!$A$3:$BG$214,J$9,FALSE)</f>
        <v>0.17123992095699</v>
      </c>
      <c r="K54" s="5">
        <f>VLOOKUP($B54,'EDGAR-2025'!$A$3:$BG$214,K$9,FALSE)</f>
        <v>0.20036196861021999</v>
      </c>
      <c r="L54" s="5">
        <f>VLOOKUP($B54,'EDGAR-2025'!$A$3:$BG$214,L$9,FALSE)</f>
        <v>0.26065410146773998</v>
      </c>
      <c r="M54" s="5">
        <f>VLOOKUP($B54,'EDGAR-2025'!$A$3:$BG$214,M$9,FALSE)</f>
        <v>0.20733355318689001</v>
      </c>
      <c r="N54" s="5">
        <f>VLOOKUP($B54,'EDGAR-2025'!$A$3:$BG$214,N$9,FALSE)</f>
        <v>0.22602196986549</v>
      </c>
      <c r="O54" s="5">
        <f>VLOOKUP($B54,'EDGAR-2025'!$A$3:$BG$214,O$9,FALSE)</f>
        <v>0.26871412304325998</v>
      </c>
      <c r="P54" s="5">
        <f>VLOOKUP($B54,'EDGAR-2025'!$A$3:$BG$214,P$9,FALSE)</f>
        <v>0.39719169561956003</v>
      </c>
      <c r="Q54" s="5">
        <f>VLOOKUP($B54,'EDGAR-2025'!$A$3:$BG$214,Q$9,FALSE)</f>
        <v>0.42979266800868998</v>
      </c>
      <c r="R54" s="5">
        <f>VLOOKUP($B54,'EDGAR-2025'!$A$3:$BG$214,R$9,FALSE)</f>
        <v>0.43831392474212999</v>
      </c>
      <c r="S54" s="5">
        <f>VLOOKUP($B54,'EDGAR-2025'!$A$3:$BG$214,S$9,FALSE)</f>
        <v>0.44626695815706002</v>
      </c>
      <c r="T54" s="15">
        <f t="shared" si="21"/>
        <v>9.0136962355312988E-2</v>
      </c>
      <c r="U54" s="15">
        <f t="shared" si="22"/>
        <v>-5.7213715765730644E-2</v>
      </c>
      <c r="V54" s="15">
        <f t="shared" si="23"/>
        <v>0.18888497079809063</v>
      </c>
      <c r="W54" s="5">
        <f>VLOOKUP($B54,'EDGAR-P-2025'!$A$3:$BI$214,W$9,FALSE)</f>
        <v>0.85090999999999384</v>
      </c>
      <c r="X54" s="4">
        <f t="shared" si="24"/>
        <v>0.26562382609851998</v>
      </c>
      <c r="Y54" s="43">
        <f t="shared" si="19"/>
        <v>6.1602234109953399E-6</v>
      </c>
      <c r="Z54" s="43">
        <f t="shared" si="20"/>
        <v>1.1033938437013526E-4</v>
      </c>
    </row>
    <row r="55" spans="2:26" ht="15" x14ac:dyDescent="0.25">
      <c r="B55" s="42" t="s">
        <v>79</v>
      </c>
      <c r="C55" s="5">
        <f>VLOOKUP($B55,'EDGAR-2025'!$A$3:$BG$214,C$9,FALSE)</f>
        <v>2.3845137509795</v>
      </c>
      <c r="D55" s="5">
        <f>VLOOKUP($B55,'EDGAR-2025'!$A$3:$BG$214,D$9,FALSE)</f>
        <v>4.3306287566409001</v>
      </c>
      <c r="E55" s="5">
        <f>VLOOKUP($B55,'EDGAR-2025'!$A$3:$BG$214,E$9,FALSE)</f>
        <v>5.2916066288802996</v>
      </c>
      <c r="F55" s="5">
        <f>VLOOKUP($B55,'EDGAR-2025'!$A$3:$BG$214,F$9,FALSE)</f>
        <v>4.8513609151047001</v>
      </c>
      <c r="G55" s="5">
        <f>VLOOKUP($B55,'EDGAR-2025'!$A$3:$BG$214,G$9,FALSE)</f>
        <v>4.4793983475713004</v>
      </c>
      <c r="H55" s="5">
        <f>VLOOKUP($B55,'EDGAR-2025'!$A$3:$BG$214,H$9,FALSE)</f>
        <v>5.4391585942932004</v>
      </c>
      <c r="I55" s="5">
        <f>VLOOKUP($B55,'EDGAR-2025'!$A$3:$BG$214,I$9,FALSE)</f>
        <v>5.2770589371721002</v>
      </c>
      <c r="J55" s="5">
        <f>VLOOKUP($B55,'EDGAR-2025'!$A$3:$BG$214,J$9,FALSE)</f>
        <v>5.7506110866766997</v>
      </c>
      <c r="K55" s="5">
        <f>VLOOKUP($B55,'EDGAR-2025'!$A$3:$BG$214,K$9,FALSE)</f>
        <v>5.5903953660381998</v>
      </c>
      <c r="L55" s="5">
        <f>VLOOKUP($B55,'EDGAR-2025'!$A$3:$BG$214,L$9,FALSE)</f>
        <v>5.5311648750533999</v>
      </c>
      <c r="M55" s="5">
        <f>VLOOKUP($B55,'EDGAR-2025'!$A$3:$BG$214,M$9,FALSE)</f>
        <v>6.4220494245176001</v>
      </c>
      <c r="N55" s="5">
        <f>VLOOKUP($B55,'EDGAR-2025'!$A$3:$BG$214,N$9,FALSE)</f>
        <v>7.2394368785168002</v>
      </c>
      <c r="O55" s="5">
        <f>VLOOKUP($B55,'EDGAR-2025'!$A$3:$BG$214,O$9,FALSE)</f>
        <v>7.4030120332931002</v>
      </c>
      <c r="P55" s="5">
        <f>VLOOKUP($B55,'EDGAR-2025'!$A$3:$BG$214,P$9,FALSE)</f>
        <v>7.1079899394071004</v>
      </c>
      <c r="Q55" s="5">
        <f>VLOOKUP($B55,'EDGAR-2025'!$A$3:$BG$214,Q$9,FALSE)</f>
        <v>8.3581956064916003</v>
      </c>
      <c r="R55" s="5">
        <f>VLOOKUP($B55,'EDGAR-2025'!$A$3:$BG$214,R$9,FALSE)</f>
        <v>7.8674044535798</v>
      </c>
      <c r="S55" s="5">
        <f>VLOOKUP($B55,'EDGAR-2025'!$A$3:$BG$214,S$9,FALSE)</f>
        <v>8.4568018498073005</v>
      </c>
      <c r="T55" s="15">
        <f t="shared" si="21"/>
        <v>0.12727828765668514</v>
      </c>
      <c r="U55" s="15">
        <f t="shared" si="22"/>
        <v>0.14417231989422497</v>
      </c>
      <c r="V55" s="15">
        <f t="shared" si="23"/>
        <v>2.259501084424298E-2</v>
      </c>
      <c r="W55" s="5">
        <f>VLOOKUP($B55,'EDGAR-P-2025'!$A$3:$BI$214,W$9,FALSE)</f>
        <v>5.5421970000001108</v>
      </c>
      <c r="X55" s="4">
        <f t="shared" si="24"/>
        <v>1.3062395433645999</v>
      </c>
      <c r="Y55" s="43">
        <f t="shared" si="19"/>
        <v>1.9731067987772375E-4</v>
      </c>
      <c r="Z55" s="43">
        <f t="shared" si="20"/>
        <v>7.1866896033426231E-4</v>
      </c>
    </row>
    <row r="56" spans="2:26" ht="15" x14ac:dyDescent="0.25">
      <c r="B56" s="42" t="s">
        <v>80</v>
      </c>
      <c r="C56" s="5">
        <f>VLOOKUP($B56,'EDGAR-2025'!$A$3:$BG$214,C$9,FALSE)</f>
        <v>4.0811623584699003E-2</v>
      </c>
      <c r="D56" s="5">
        <f>VLOOKUP($B56,'EDGAR-2025'!$A$3:$BG$214,D$9,FALSE)</f>
        <v>8.1099041320008003E-2</v>
      </c>
      <c r="E56" s="5">
        <f>VLOOKUP($B56,'EDGAR-2025'!$A$3:$BG$214,E$9,FALSE)</f>
        <v>8.2647805509518002E-2</v>
      </c>
      <c r="F56" s="5">
        <f>VLOOKUP($B56,'EDGAR-2025'!$A$3:$BG$214,F$9,FALSE)</f>
        <v>9.3268590387368996E-2</v>
      </c>
      <c r="G56" s="5">
        <f>VLOOKUP($B56,'EDGAR-2025'!$A$3:$BG$214,G$9,FALSE)</f>
        <v>9.8109329415226001E-2</v>
      </c>
      <c r="H56" s="5">
        <f>VLOOKUP($B56,'EDGAR-2025'!$A$3:$BG$214,H$9,FALSE)</f>
        <v>0.10360391666362</v>
      </c>
      <c r="I56" s="5">
        <f>VLOOKUP($B56,'EDGAR-2025'!$A$3:$BG$214,I$9,FALSE)</f>
        <v>0.11056522521124</v>
      </c>
      <c r="J56" s="5">
        <f>VLOOKUP($B56,'EDGAR-2025'!$A$3:$BG$214,J$9,FALSE)</f>
        <v>9.9982555887717997E-2</v>
      </c>
      <c r="K56" s="5">
        <f>VLOOKUP($B56,'EDGAR-2025'!$A$3:$BG$214,K$9,FALSE)</f>
        <v>0.1054415716817</v>
      </c>
      <c r="L56" s="5">
        <f>VLOOKUP($B56,'EDGAR-2025'!$A$3:$BG$214,L$9,FALSE)</f>
        <v>0.10065180931913</v>
      </c>
      <c r="M56" s="5">
        <f>VLOOKUP($B56,'EDGAR-2025'!$A$3:$BG$214,M$9,FALSE)</f>
        <v>0.10913044012653</v>
      </c>
      <c r="N56" s="5">
        <f>VLOOKUP($B56,'EDGAR-2025'!$A$3:$BG$214,N$9,FALSE)</f>
        <v>0.10939474151527</v>
      </c>
      <c r="O56" s="5">
        <f>VLOOKUP($B56,'EDGAR-2025'!$A$3:$BG$214,O$9,FALSE)</f>
        <v>7.4790098743948999E-2</v>
      </c>
      <c r="P56" s="5">
        <f>VLOOKUP($B56,'EDGAR-2025'!$A$3:$BG$214,P$9,FALSE)</f>
        <v>8.5625716398971E-2</v>
      </c>
      <c r="Q56" s="5">
        <f>VLOOKUP($B56,'EDGAR-2025'!$A$3:$BG$214,Q$9,FALSE)</f>
        <v>9.5536644422290998E-2</v>
      </c>
      <c r="R56" s="5">
        <f>VLOOKUP($B56,'EDGAR-2025'!$A$3:$BG$214,R$9,FALSE)</f>
        <v>9.5779078865629003E-2</v>
      </c>
      <c r="S56" s="5">
        <f>VLOOKUP($B56,'EDGAR-2025'!$A$3:$BG$214,S$9,FALSE)</f>
        <v>0.10048844153569</v>
      </c>
      <c r="T56" s="15">
        <f t="shared" si="21"/>
        <v>2.4218851168706923E-3</v>
      </c>
      <c r="U56" s="15">
        <f t="shared" si="22"/>
        <v>4.3329563499055368E-2</v>
      </c>
      <c r="V56" s="15">
        <f t="shared" si="23"/>
        <v>-0.31632821004006551</v>
      </c>
      <c r="W56" s="5">
        <f>VLOOKUP($B56,'EDGAR-P-2025'!$A$3:$BI$214,W$9,FALSE)</f>
        <v>1.7462000001999448E-2</v>
      </c>
      <c r="X56" s="4">
        <f t="shared" si="24"/>
        <v>6.2647315028486998</v>
      </c>
      <c r="Y56" s="43">
        <f t="shared" si="19"/>
        <v>2.9815510771948344E-6</v>
      </c>
      <c r="Z56" s="43">
        <f t="shared" si="20"/>
        <v>2.2643362166291779E-6</v>
      </c>
    </row>
    <row r="57" spans="2:26" ht="15" x14ac:dyDescent="0.25">
      <c r="B57" s="42" t="s">
        <v>81</v>
      </c>
      <c r="C57" s="5">
        <f>VLOOKUP($B57,'EDGAR-2025'!$A$3:$BG$214,C$9,FALSE)</f>
        <v>2.9164392090597002</v>
      </c>
      <c r="D57" s="5">
        <f>VLOOKUP($B57,'EDGAR-2025'!$A$3:$BG$214,D$9,FALSE)</f>
        <v>6.3561134558498997</v>
      </c>
      <c r="E57" s="5">
        <f>VLOOKUP($B57,'EDGAR-2025'!$A$3:$BG$214,E$9,FALSE)</f>
        <v>7.2361703984736998</v>
      </c>
      <c r="F57" s="5">
        <f>VLOOKUP($B57,'EDGAR-2025'!$A$3:$BG$214,F$9,FALSE)</f>
        <v>7.6983974456075002</v>
      </c>
      <c r="G57" s="5">
        <f>VLOOKUP($B57,'EDGAR-2025'!$A$3:$BG$214,G$9,FALSE)</f>
        <v>7.6394424327656001</v>
      </c>
      <c r="H57" s="5">
        <f>VLOOKUP($B57,'EDGAR-2025'!$A$3:$BG$214,H$9,FALSE)</f>
        <v>7.9353162420416004</v>
      </c>
      <c r="I57" s="5">
        <f>VLOOKUP($B57,'EDGAR-2025'!$A$3:$BG$214,I$9,FALSE)</f>
        <v>8.0462352356154003</v>
      </c>
      <c r="J57" s="5">
        <f>VLOOKUP($B57,'EDGAR-2025'!$A$3:$BG$214,J$9,FALSE)</f>
        <v>7.7577870870987997</v>
      </c>
      <c r="K57" s="5">
        <f>VLOOKUP($B57,'EDGAR-2025'!$A$3:$BG$214,K$9,FALSE)</f>
        <v>8.2324931124589007</v>
      </c>
      <c r="L57" s="5">
        <f>VLOOKUP($B57,'EDGAR-2025'!$A$3:$BG$214,L$9,FALSE)</f>
        <v>8.3959566821283005</v>
      </c>
      <c r="M57" s="5">
        <f>VLOOKUP($B57,'EDGAR-2025'!$A$3:$BG$214,M$9,FALSE)</f>
        <v>8.4405067652095003</v>
      </c>
      <c r="N57" s="5">
        <f>VLOOKUP($B57,'EDGAR-2025'!$A$3:$BG$214,N$9,FALSE)</f>
        <v>8.1930112270992996</v>
      </c>
      <c r="O57" s="5">
        <f>VLOOKUP($B57,'EDGAR-2025'!$A$3:$BG$214,O$9,FALSE)</f>
        <v>7.1754266653428997</v>
      </c>
      <c r="P57" s="5">
        <f>VLOOKUP($B57,'EDGAR-2025'!$A$3:$BG$214,P$9,FALSE)</f>
        <v>8.0531150869887007</v>
      </c>
      <c r="Q57" s="5">
        <f>VLOOKUP($B57,'EDGAR-2025'!$A$3:$BG$214,Q$9,FALSE)</f>
        <v>8.1977239382263996</v>
      </c>
      <c r="R57" s="5">
        <f>VLOOKUP($B57,'EDGAR-2025'!$A$3:$BG$214,R$9,FALSE)</f>
        <v>8.0978137340577003</v>
      </c>
      <c r="S57" s="5">
        <f>VLOOKUP($B57,'EDGAR-2025'!$A$3:$BG$214,S$9,FALSE)</f>
        <v>8.3763384556846994</v>
      </c>
      <c r="T57" s="15">
        <f t="shared" si="21"/>
        <v>-2.932235527970195E-2</v>
      </c>
      <c r="U57" s="15">
        <f t="shared" si="22"/>
        <v>-1.2008109933104194E-2</v>
      </c>
      <c r="V57" s="15">
        <f t="shared" si="23"/>
        <v>-0.12420153391107602</v>
      </c>
      <c r="W57" s="5">
        <f>VLOOKUP($B57,'EDGAR-P-2025'!$A$3:$BI$214,W$9,FALSE)</f>
        <v>4.999383999999873</v>
      </c>
      <c r="X57" s="4">
        <f t="shared" si="24"/>
        <v>1.6388041460906999</v>
      </c>
      <c r="Y57" s="43">
        <f t="shared" si="19"/>
        <v>2.2330032606016526E-4</v>
      </c>
      <c r="Z57" s="43">
        <f t="shared" si="20"/>
        <v>6.482811963543668E-4</v>
      </c>
    </row>
    <row r="58" spans="2:26" ht="15" x14ac:dyDescent="0.25">
      <c r="B58" s="42" t="s">
        <v>82</v>
      </c>
      <c r="C58" s="5">
        <f>VLOOKUP($B58,'EDGAR-2025'!$A$3:$BG$214,C$9,FALSE)</f>
        <v>2.9720891936211999</v>
      </c>
      <c r="D58" s="5">
        <f>VLOOKUP($B58,'EDGAR-2025'!$A$3:$BG$214,D$9,FALSE)</f>
        <v>6.3955439043212996</v>
      </c>
      <c r="E58" s="5">
        <f>VLOOKUP($B58,'EDGAR-2025'!$A$3:$BG$214,E$9,FALSE)</f>
        <v>7.3148855258546996</v>
      </c>
      <c r="F58" s="5">
        <f>VLOOKUP($B58,'EDGAR-2025'!$A$3:$BG$214,F$9,FALSE)</f>
        <v>7.0784109437379001</v>
      </c>
      <c r="G58" s="5">
        <f>VLOOKUP($B58,'EDGAR-2025'!$A$3:$BG$214,G$9,FALSE)</f>
        <v>9.0201776604053006</v>
      </c>
      <c r="H58" s="5">
        <f>VLOOKUP($B58,'EDGAR-2025'!$A$3:$BG$214,H$9,FALSE)</f>
        <v>9.8010285855599992</v>
      </c>
      <c r="I58" s="5">
        <f>VLOOKUP($B58,'EDGAR-2025'!$A$3:$BG$214,I$9,FALSE)</f>
        <v>10.45911116337</v>
      </c>
      <c r="J58" s="5">
        <f>VLOOKUP($B58,'EDGAR-2025'!$A$3:$BG$214,J$9,FALSE)</f>
        <v>11.265046873697001</v>
      </c>
      <c r="K58" s="5">
        <f>VLOOKUP($B58,'EDGAR-2025'!$A$3:$BG$214,K$9,FALSE)</f>
        <v>11.403482842983999</v>
      </c>
      <c r="L58" s="5">
        <f>VLOOKUP($B58,'EDGAR-2025'!$A$3:$BG$214,L$9,FALSE)</f>
        <v>12.329959160275999</v>
      </c>
      <c r="M58" s="5">
        <f>VLOOKUP($B58,'EDGAR-2025'!$A$3:$BG$214,M$9,FALSE)</f>
        <v>12.343165240626</v>
      </c>
      <c r="N58" s="5">
        <f>VLOOKUP($B58,'EDGAR-2025'!$A$3:$BG$214,N$9,FALSE)</f>
        <v>13.183210199816999</v>
      </c>
      <c r="O58" s="5">
        <f>VLOOKUP($B58,'EDGAR-2025'!$A$3:$BG$214,O$9,FALSE)</f>
        <v>13.28812508521</v>
      </c>
      <c r="P58" s="5">
        <f>VLOOKUP($B58,'EDGAR-2025'!$A$3:$BG$214,P$9,FALSE)</f>
        <v>17.200588537851999</v>
      </c>
      <c r="Q58" s="5">
        <f>VLOOKUP($B58,'EDGAR-2025'!$A$3:$BG$214,Q$9,FALSE)</f>
        <v>18.410270024182001</v>
      </c>
      <c r="R58" s="5">
        <f>VLOOKUP($B58,'EDGAR-2025'!$A$3:$BG$214,R$9,FALSE)</f>
        <v>17.924982465382001</v>
      </c>
      <c r="S58" s="5">
        <f>VLOOKUP($B58,'EDGAR-2025'!$A$3:$BG$214,S$9,FALSE)</f>
        <v>18.810951572850001</v>
      </c>
      <c r="T58" s="15">
        <f t="shared" si="21"/>
        <v>6.8057499256843457E-2</v>
      </c>
      <c r="U58" s="15">
        <f t="shared" si="22"/>
        <v>3.4564277774879359E-2</v>
      </c>
      <c r="V58" s="15">
        <f t="shared" si="23"/>
        <v>7.9582198723082698E-3</v>
      </c>
      <c r="W58" s="5">
        <f>VLOOKUP($B58,'EDGAR-P-2025'!$A$3:$BI$214,W$9,FALSE)</f>
        <v>25.531082999999551</v>
      </c>
      <c r="X58" s="4">
        <f t="shared" si="24"/>
        <v>0.51635922376724996</v>
      </c>
      <c r="Y58" s="43">
        <f t="shared" si="19"/>
        <v>3.5930808033093317E-4</v>
      </c>
      <c r="Z58" s="43">
        <f t="shared" si="20"/>
        <v>3.3106720810929437E-3</v>
      </c>
    </row>
    <row r="59" spans="2:26" ht="15" x14ac:dyDescent="0.25">
      <c r="B59" s="42" t="s">
        <v>83</v>
      </c>
      <c r="C59" s="5">
        <f>VLOOKUP($B59,'EDGAR-2025'!$A$3:$BG$214,C$9,FALSE)</f>
        <v>24.023590904329001</v>
      </c>
      <c r="D59" s="5">
        <f>VLOOKUP($B59,'EDGAR-2025'!$A$3:$BG$214,D$9,FALSE)</f>
        <v>22.850656035206999</v>
      </c>
      <c r="E59" s="5">
        <f>VLOOKUP($B59,'EDGAR-2025'!$A$3:$BG$214,E$9,FALSE)</f>
        <v>20.940476701447999</v>
      </c>
      <c r="F59" s="5">
        <f>VLOOKUP($B59,'EDGAR-2025'!$A$3:$BG$214,F$9,FALSE)</f>
        <v>20.454081398557999</v>
      </c>
      <c r="G59" s="5">
        <f>VLOOKUP($B59,'EDGAR-2025'!$A$3:$BG$214,G$9,FALSE)</f>
        <v>18.787235763108001</v>
      </c>
      <c r="H59" s="5">
        <f>VLOOKUP($B59,'EDGAR-2025'!$A$3:$BG$214,H$9,FALSE)</f>
        <v>18.381283015834001</v>
      </c>
      <c r="I59" s="5">
        <f>VLOOKUP($B59,'EDGAR-2025'!$A$3:$BG$214,I$9,FALSE)</f>
        <v>17.677063293254999</v>
      </c>
      <c r="J59" s="5">
        <f>VLOOKUP($B59,'EDGAR-2025'!$A$3:$BG$214,J$9,FALSE)</f>
        <v>18.024511324270001</v>
      </c>
      <c r="K59" s="5">
        <f>VLOOKUP($B59,'EDGAR-2025'!$A$3:$BG$214,K$9,FALSE)</f>
        <v>18.274585655553999</v>
      </c>
      <c r="L59" s="5">
        <f>VLOOKUP($B59,'EDGAR-2025'!$A$3:$BG$214,L$9,FALSE)</f>
        <v>18.797129348654</v>
      </c>
      <c r="M59" s="5">
        <f>VLOOKUP($B59,'EDGAR-2025'!$A$3:$BG$214,M$9,FALSE)</f>
        <v>17.766114892956999</v>
      </c>
      <c r="N59" s="5">
        <f>VLOOKUP($B59,'EDGAR-2025'!$A$3:$BG$214,N$9,FALSE)</f>
        <v>17.972234845765001</v>
      </c>
      <c r="O59" s="5">
        <f>VLOOKUP($B59,'EDGAR-2025'!$A$3:$BG$214,O$9,FALSE)</f>
        <v>17.191464488718999</v>
      </c>
      <c r="P59" s="5">
        <f>VLOOKUP($B59,'EDGAR-2025'!$A$3:$BG$214,P$9,FALSE)</f>
        <v>17.506721431738999</v>
      </c>
      <c r="Q59" s="5">
        <f>VLOOKUP($B59,'EDGAR-2025'!$A$3:$BG$214,Q$9,FALSE)</f>
        <v>17.634551199076</v>
      </c>
      <c r="R59" s="5">
        <f>VLOOKUP($B59,'EDGAR-2025'!$A$3:$BG$214,R$9,FALSE)</f>
        <v>18.664427459029</v>
      </c>
      <c r="S59" s="5">
        <f>VLOOKUP($B59,'EDGAR-2025'!$A$3:$BG$214,S$9,FALSE)</f>
        <v>18.679585272006001</v>
      </c>
      <c r="T59" s="15">
        <f t="shared" si="21"/>
        <v>1.1601858597104719E-2</v>
      </c>
      <c r="U59" s="15">
        <f t="shared" si="22"/>
        <v>-2.1623855533574932E-2</v>
      </c>
      <c r="V59" s="15">
        <f t="shared" si="23"/>
        <v>-4.3443142366347609E-2</v>
      </c>
      <c r="W59" s="5">
        <f>VLOOKUP($B59,'EDGAR-P-2025'!$A$3:$BI$214,W$9,FALSE)</f>
        <v>4.140147999999984</v>
      </c>
      <c r="X59" s="4">
        <f t="shared" si="24"/>
        <v>4.3409643437299996</v>
      </c>
      <c r="Y59" s="43">
        <f t="shared" si="19"/>
        <v>4.8983283311208729E-4</v>
      </c>
      <c r="Z59" s="43">
        <f t="shared" si="20"/>
        <v>5.3686216112308973E-4</v>
      </c>
    </row>
    <row r="60" spans="2:26" ht="15" x14ac:dyDescent="0.25">
      <c r="B60" s="42" t="s">
        <v>84</v>
      </c>
      <c r="C60" s="5">
        <f>VLOOKUP($B60,'EDGAR-2025'!$A$3:$BG$214,C$9,FALSE)</f>
        <v>38.664979578698997</v>
      </c>
      <c r="D60" s="5">
        <f>VLOOKUP($B60,'EDGAR-2025'!$A$3:$BG$214,D$9,FALSE)</f>
        <v>26.205624126057</v>
      </c>
      <c r="E60" s="5">
        <f>VLOOKUP($B60,'EDGAR-2025'!$A$3:$BG$214,E$9,FALSE)</f>
        <v>28.181458480793999</v>
      </c>
      <c r="F60" s="5">
        <f>VLOOKUP($B60,'EDGAR-2025'!$A$3:$BG$214,F$9,FALSE)</f>
        <v>27.747894242120999</v>
      </c>
      <c r="G60" s="5">
        <f>VLOOKUP($B60,'EDGAR-2025'!$A$3:$BG$214,G$9,FALSE)</f>
        <v>28.888628506082</v>
      </c>
      <c r="H60" s="5">
        <f>VLOOKUP($B60,'EDGAR-2025'!$A$3:$BG$214,H$9,FALSE)</f>
        <v>29.022346233128001</v>
      </c>
      <c r="I60" s="5">
        <f>VLOOKUP($B60,'EDGAR-2025'!$A$3:$BG$214,I$9,FALSE)</f>
        <v>26.905607392200999</v>
      </c>
      <c r="J60" s="5">
        <f>VLOOKUP($B60,'EDGAR-2025'!$A$3:$BG$214,J$9,FALSE)</f>
        <v>29.441143669692998</v>
      </c>
      <c r="K60" s="5">
        <f>VLOOKUP($B60,'EDGAR-2025'!$A$3:$BG$214,K$9,FALSE)</f>
        <v>27.304289470649</v>
      </c>
      <c r="L60" s="5">
        <f>VLOOKUP($B60,'EDGAR-2025'!$A$3:$BG$214,L$9,FALSE)</f>
        <v>26.509138902627001</v>
      </c>
      <c r="M60" s="5">
        <f>VLOOKUP($B60,'EDGAR-2025'!$A$3:$BG$214,M$9,FALSE)</f>
        <v>26.781923246841998</v>
      </c>
      <c r="N60" s="5">
        <f>VLOOKUP($B60,'EDGAR-2025'!$A$3:$BG$214,N$9,FALSE)</f>
        <v>22.291980713657001</v>
      </c>
      <c r="O60" s="5">
        <f>VLOOKUP($B60,'EDGAR-2025'!$A$3:$BG$214,O$9,FALSE)</f>
        <v>18.481659438497001</v>
      </c>
      <c r="P60" s="5">
        <f>VLOOKUP($B60,'EDGAR-2025'!$A$3:$BG$214,P$9,FALSE)</f>
        <v>21.755249609507</v>
      </c>
      <c r="Q60" s="5">
        <f>VLOOKUP($B60,'EDGAR-2025'!$A$3:$BG$214,Q$9,FALSE)</f>
        <v>19.763707712786999</v>
      </c>
      <c r="R60" s="5">
        <f>VLOOKUP($B60,'EDGAR-2025'!$A$3:$BG$214,R$9,FALSE)</f>
        <v>20.027726287126999</v>
      </c>
      <c r="S60" s="5">
        <f>VLOOKUP($B60,'EDGAR-2025'!$A$3:$BG$214,S$9,FALSE)</f>
        <v>21.004154817642998</v>
      </c>
      <c r="T60" s="15">
        <f t="shared" si="21"/>
        <v>-0.16764824885062846</v>
      </c>
      <c r="U60" s="15">
        <f t="shared" si="22"/>
        <v>-7.867902436723645E-2</v>
      </c>
      <c r="V60" s="15">
        <f t="shared" si="23"/>
        <v>-0.17092789214668747</v>
      </c>
      <c r="W60" s="5">
        <f>VLOOKUP($B60,'EDGAR-P-2025'!$A$3:$BI$214,W$9,FALSE)</f>
        <v>11.492046000000368</v>
      </c>
      <c r="X60" s="4">
        <f t="shared" si="24"/>
        <v>1.9397747549615001</v>
      </c>
      <c r="Y60" s="43">
        <f t="shared" si="19"/>
        <v>6.0756740396276682E-4</v>
      </c>
      <c r="Z60" s="43">
        <f t="shared" si="20"/>
        <v>1.4901990584119651E-3</v>
      </c>
    </row>
    <row r="61" spans="2:26" ht="15" x14ac:dyDescent="0.25">
      <c r="B61" s="42" t="s">
        <v>85</v>
      </c>
      <c r="C61" s="5">
        <f>VLOOKUP($B61,'EDGAR-2025'!$A$3:$BG$214,C$9,FALSE)</f>
        <v>2.6665936570234998</v>
      </c>
      <c r="D61" s="5">
        <f>VLOOKUP($B61,'EDGAR-2025'!$A$3:$BG$214,D$9,FALSE)</f>
        <v>5.9131554469378997</v>
      </c>
      <c r="E61" s="5">
        <f>VLOOKUP($B61,'EDGAR-2025'!$A$3:$BG$214,E$9,FALSE)</f>
        <v>4.2883130975858998</v>
      </c>
      <c r="F61" s="5">
        <f>VLOOKUP($B61,'EDGAR-2025'!$A$3:$BG$214,F$9,FALSE)</f>
        <v>5.5236197140334999</v>
      </c>
      <c r="G61" s="5">
        <f>VLOOKUP($B61,'EDGAR-2025'!$A$3:$BG$214,G$9,FALSE)</f>
        <v>5.6070569342164003</v>
      </c>
      <c r="H61" s="5">
        <f>VLOOKUP($B61,'EDGAR-2025'!$A$3:$BG$214,H$9,FALSE)</f>
        <v>5.138843349818</v>
      </c>
      <c r="I61" s="5">
        <f>VLOOKUP($B61,'EDGAR-2025'!$A$3:$BG$214,I$9,FALSE)</f>
        <v>5.6690783158966003</v>
      </c>
      <c r="J61" s="5">
        <f>VLOOKUP($B61,'EDGAR-2025'!$A$3:$BG$214,J$9,FALSE)</f>
        <v>5.7419440539937998</v>
      </c>
      <c r="K61" s="5">
        <f>VLOOKUP($B61,'EDGAR-2025'!$A$3:$BG$214,K$9,FALSE)</f>
        <v>4.9737749228167001</v>
      </c>
      <c r="L61" s="5">
        <f>VLOOKUP($B61,'EDGAR-2025'!$A$3:$BG$214,L$9,FALSE)</f>
        <v>4.0128677794995999</v>
      </c>
      <c r="M61" s="5">
        <f>VLOOKUP($B61,'EDGAR-2025'!$A$3:$BG$214,M$9,FALSE)</f>
        <v>3.2364627788300999</v>
      </c>
      <c r="N61" s="5">
        <f>VLOOKUP($B61,'EDGAR-2025'!$A$3:$BG$214,N$9,FALSE)</f>
        <v>2.5113531948863002</v>
      </c>
      <c r="O61" s="5">
        <f>VLOOKUP($B61,'EDGAR-2025'!$A$3:$BG$214,O$9,FALSE)</f>
        <v>2.1027872119827</v>
      </c>
      <c r="P61" s="5">
        <f>VLOOKUP($B61,'EDGAR-2025'!$A$3:$BG$214,P$9,FALSE)</f>
        <v>2.240094257355</v>
      </c>
      <c r="Q61" s="5">
        <f>VLOOKUP($B61,'EDGAR-2025'!$A$3:$BG$214,Q$9,FALSE)</f>
        <v>2.3142133878229001</v>
      </c>
      <c r="R61" s="5">
        <f>VLOOKUP($B61,'EDGAR-2025'!$A$3:$BG$214,R$9,FALSE)</f>
        <v>2.3082694397564998</v>
      </c>
      <c r="S61" s="5">
        <f>VLOOKUP($B61,'EDGAR-2025'!$A$3:$BG$214,S$9,FALSE)</f>
        <v>2.3942391110377002</v>
      </c>
      <c r="T61" s="15">
        <f t="shared" si="21"/>
        <v>-0.22404385080118505</v>
      </c>
      <c r="U61" s="15">
        <f t="shared" si="22"/>
        <v>-0.20876134510386479</v>
      </c>
      <c r="V61" s="15">
        <f t="shared" si="23"/>
        <v>-0.16268758362445224</v>
      </c>
      <c r="W61" s="5">
        <f>VLOOKUP($B61,'EDGAR-P-2025'!$A$3:$BI$214,W$9,FALSE)</f>
        <v>0.16254699998999564</v>
      </c>
      <c r="X61" s="4">
        <f t="shared" si="24"/>
        <v>15.450012581228</v>
      </c>
      <c r="Y61" s="43">
        <f t="shared" si="19"/>
        <v>6.8446871574578868E-5</v>
      </c>
      <c r="Z61" s="43">
        <f t="shared" si="20"/>
        <v>2.1077829512061946E-5</v>
      </c>
    </row>
    <row r="62" spans="2:26" ht="15" x14ac:dyDescent="0.25">
      <c r="B62" s="42" t="s">
        <v>86</v>
      </c>
      <c r="C62" s="5">
        <f>VLOOKUP($B62,'EDGAR-2025'!$A$3:$BG$214,C$9,FALSE)</f>
        <v>4.6391632069586999</v>
      </c>
      <c r="D62" s="5">
        <f>VLOOKUP($B62,'EDGAR-2025'!$A$3:$BG$214,D$9,FALSE)</f>
        <v>7.9059650666641001</v>
      </c>
      <c r="E62" s="5">
        <f>VLOOKUP($B62,'EDGAR-2025'!$A$3:$BG$214,E$9,FALSE)</f>
        <v>7.9141447788794999</v>
      </c>
      <c r="F62" s="5">
        <f>VLOOKUP($B62,'EDGAR-2025'!$A$3:$BG$214,F$9,FALSE)</f>
        <v>7.6571397318705001</v>
      </c>
      <c r="G62" s="5">
        <f>VLOOKUP($B62,'EDGAR-2025'!$A$3:$BG$214,G$9,FALSE)</f>
        <v>7.1221894884507</v>
      </c>
      <c r="H62" s="5">
        <f>VLOOKUP($B62,'EDGAR-2025'!$A$3:$BG$214,H$9,FALSE)</f>
        <v>6.4407182269360996</v>
      </c>
      <c r="I62" s="5">
        <f>VLOOKUP($B62,'EDGAR-2025'!$A$3:$BG$214,I$9,FALSE)</f>
        <v>6.8173205788170996</v>
      </c>
      <c r="J62" s="5">
        <f>VLOOKUP($B62,'EDGAR-2025'!$A$3:$BG$214,J$9,FALSE)</f>
        <v>6.8561895209051</v>
      </c>
      <c r="K62" s="5">
        <f>VLOOKUP($B62,'EDGAR-2025'!$A$3:$BG$214,K$9,FALSE)</f>
        <v>7.2219477583074996</v>
      </c>
      <c r="L62" s="5">
        <f>VLOOKUP($B62,'EDGAR-2025'!$A$3:$BG$214,L$9,FALSE)</f>
        <v>7.3631746564086997</v>
      </c>
      <c r="M62" s="5">
        <f>VLOOKUP($B62,'EDGAR-2025'!$A$3:$BG$214,M$9,FALSE)</f>
        <v>7.2140326768829999</v>
      </c>
      <c r="N62" s="5">
        <f>VLOOKUP($B62,'EDGAR-2025'!$A$3:$BG$214,N$9,FALSE)</f>
        <v>7.2168102713503002</v>
      </c>
      <c r="O62" s="5">
        <f>VLOOKUP($B62,'EDGAR-2025'!$A$3:$BG$214,O$9,FALSE)</f>
        <v>6.8024278350173999</v>
      </c>
      <c r="P62" s="5">
        <f>VLOOKUP($B62,'EDGAR-2025'!$A$3:$BG$214,P$9,FALSE)</f>
        <v>6.9191879670761001</v>
      </c>
      <c r="Q62" s="5">
        <f>VLOOKUP($B62,'EDGAR-2025'!$A$3:$BG$214,Q$9,FALSE)</f>
        <v>7.2231144822014004</v>
      </c>
      <c r="R62" s="5">
        <f>VLOOKUP($B62,'EDGAR-2025'!$A$3:$BG$214,R$9,FALSE)</f>
        <v>7.2032195810435997</v>
      </c>
      <c r="S62" s="5">
        <f>VLOOKUP($B62,'EDGAR-2025'!$A$3:$BG$214,S$9,FALSE)</f>
        <v>7.3410937436466996</v>
      </c>
      <c r="T62" s="15">
        <f t="shared" si="21"/>
        <v>3.8502659908945525E-4</v>
      </c>
      <c r="U62" s="15">
        <f t="shared" si="22"/>
        <v>-9.9350462440748744E-3</v>
      </c>
      <c r="V62" s="15">
        <f t="shared" si="23"/>
        <v>-5.7419056446299965E-2</v>
      </c>
      <c r="W62" s="5">
        <f>VLOOKUP($B62,'EDGAR-P-2025'!$A$3:$BI$214,W$9,FALSE)</f>
        <v>1.1984269999999921</v>
      </c>
      <c r="X62" s="4">
        <f t="shared" si="24"/>
        <v>6.0219022696838005</v>
      </c>
      <c r="Y62" s="43">
        <f t="shared" si="19"/>
        <v>1.9669399223775041E-4</v>
      </c>
      <c r="Z62" s="43">
        <f t="shared" si="20"/>
        <v>1.5540268347128154E-4</v>
      </c>
    </row>
    <row r="63" spans="2:26" ht="15" x14ac:dyDescent="0.25">
      <c r="B63" s="42" t="s">
        <v>87</v>
      </c>
      <c r="C63" s="5">
        <f>VLOOKUP($B63,'EDGAR-2025'!$A$3:$BG$214,C$9,FALSE)</f>
        <v>165.49956807729001</v>
      </c>
      <c r="D63" s="5">
        <f>VLOOKUP($B63,'EDGAR-2025'!$A$3:$BG$214,D$9,FALSE)</f>
        <v>129.04809405095</v>
      </c>
      <c r="E63" s="5">
        <f>VLOOKUP($B63,'EDGAR-2025'!$A$3:$BG$214,E$9,FALSE)</f>
        <v>120.99455468057</v>
      </c>
      <c r="F63" s="5">
        <f>VLOOKUP($B63,'EDGAR-2025'!$A$3:$BG$214,F$9,FALSE)</f>
        <v>118.11875424041</v>
      </c>
      <c r="G63" s="5">
        <f>VLOOKUP($B63,'EDGAR-2025'!$A$3:$BG$214,G$9,FALSE)</f>
        <v>114.02903990897001</v>
      </c>
      <c r="H63" s="5">
        <f>VLOOKUP($B63,'EDGAR-2025'!$A$3:$BG$214,H$9,FALSE)</f>
        <v>109.53275584476</v>
      </c>
      <c r="I63" s="5">
        <f>VLOOKUP($B63,'EDGAR-2025'!$A$3:$BG$214,I$9,FALSE)</f>
        <v>107.23905210845</v>
      </c>
      <c r="J63" s="5">
        <f>VLOOKUP($B63,'EDGAR-2025'!$A$3:$BG$214,J$9,FALSE)</f>
        <v>108.29161263581</v>
      </c>
      <c r="K63" s="5">
        <f>VLOOKUP($B63,'EDGAR-2025'!$A$3:$BG$214,K$9,FALSE)</f>
        <v>109.81476749865</v>
      </c>
      <c r="L63" s="5">
        <f>VLOOKUP($B63,'EDGAR-2025'!$A$3:$BG$214,L$9,FALSE)</f>
        <v>110.38078472892001</v>
      </c>
      <c r="M63" s="5">
        <f>VLOOKUP($B63,'EDGAR-2025'!$A$3:$BG$214,M$9,FALSE)</f>
        <v>109.34475734862001</v>
      </c>
      <c r="N63" s="5">
        <f>VLOOKUP($B63,'EDGAR-2025'!$A$3:$BG$214,N$9,FALSE)</f>
        <v>103.77926135628</v>
      </c>
      <c r="O63" s="5">
        <f>VLOOKUP($B63,'EDGAR-2025'!$A$3:$BG$214,O$9,FALSE)</f>
        <v>94.859596277066004</v>
      </c>
      <c r="P63" s="5">
        <f>VLOOKUP($B63,'EDGAR-2025'!$A$3:$BG$214,P$9,FALSE)</f>
        <v>99.515152736366005</v>
      </c>
      <c r="Q63" s="5">
        <f>VLOOKUP($B63,'EDGAR-2025'!$A$3:$BG$214,Q$9,FALSE)</f>
        <v>97.688847631585006</v>
      </c>
      <c r="R63" s="5">
        <f>VLOOKUP($B63,'EDGAR-2025'!$A$3:$BG$214,R$9,FALSE)</f>
        <v>85.609312429945007</v>
      </c>
      <c r="S63" s="5">
        <f>VLOOKUP($B63,'EDGAR-2025'!$A$3:$BG$214,S$9,FALSE)</f>
        <v>77.749164214781999</v>
      </c>
      <c r="T63" s="15">
        <f t="shared" si="21"/>
        <v>-5.0898608468220696E-2</v>
      </c>
      <c r="U63" s="15">
        <f t="shared" si="22"/>
        <v>-3.0142274042416817E-2</v>
      </c>
      <c r="V63" s="15">
        <f t="shared" si="23"/>
        <v>-8.5948434809073215E-2</v>
      </c>
      <c r="W63" s="5">
        <f>VLOOKUP($B63,'EDGAR-P-2025'!$A$3:$BI$214,W$9,FALSE)</f>
        <v>10.630588999999887</v>
      </c>
      <c r="X63" s="4">
        <f t="shared" si="24"/>
        <v>9.7623246798724992</v>
      </c>
      <c r="Y63" s="43">
        <f t="shared" si="19"/>
        <v>2.8285012990693858E-3</v>
      </c>
      <c r="Z63" s="43">
        <f t="shared" si="20"/>
        <v>1.3784920211913456E-3</v>
      </c>
    </row>
    <row r="64" spans="2:26" ht="15" x14ac:dyDescent="0.25">
      <c r="B64" s="42" t="s">
        <v>88</v>
      </c>
      <c r="C64" s="5">
        <f>VLOOKUP($B64,'EDGAR-2025'!$A$3:$BG$214,C$9,FALSE)</f>
        <v>3.3704527988902</v>
      </c>
      <c r="D64" s="5">
        <f>VLOOKUP($B64,'EDGAR-2025'!$A$3:$BG$214,D$9,FALSE)</f>
        <v>2.4833455816623999</v>
      </c>
      <c r="E64" s="5">
        <f>VLOOKUP($B64,'EDGAR-2025'!$A$3:$BG$214,E$9,FALSE)</f>
        <v>2.9455976513304001</v>
      </c>
      <c r="F64" s="5">
        <f>VLOOKUP($B64,'EDGAR-2025'!$A$3:$BG$214,F$9,FALSE)</f>
        <v>3.3690199730572998</v>
      </c>
      <c r="G64" s="5">
        <f>VLOOKUP($B64,'EDGAR-2025'!$A$3:$BG$214,G$9,FALSE)</f>
        <v>3.0164186884843001</v>
      </c>
      <c r="H64" s="5">
        <f>VLOOKUP($B64,'EDGAR-2025'!$A$3:$BG$214,H$9,FALSE)</f>
        <v>3.3303290313892</v>
      </c>
      <c r="I64" s="5">
        <f>VLOOKUP($B64,'EDGAR-2025'!$A$3:$BG$214,I$9,FALSE)</f>
        <v>3.7161606201127002</v>
      </c>
      <c r="J64" s="5">
        <f>VLOOKUP($B64,'EDGAR-2025'!$A$3:$BG$214,J$9,FALSE)</f>
        <v>3.5927319498672001</v>
      </c>
      <c r="K64" s="5">
        <f>VLOOKUP($B64,'EDGAR-2025'!$A$3:$BG$214,K$9,FALSE)</f>
        <v>2.990623331374</v>
      </c>
      <c r="L64" s="5">
        <f>VLOOKUP($B64,'EDGAR-2025'!$A$3:$BG$214,L$9,FALSE)</f>
        <v>3.2547200069968998</v>
      </c>
      <c r="M64" s="5">
        <f>VLOOKUP($B64,'EDGAR-2025'!$A$3:$BG$214,M$9,FALSE)</f>
        <v>4.1618594145271004</v>
      </c>
      <c r="N64" s="5">
        <f>VLOOKUP($B64,'EDGAR-2025'!$A$3:$BG$214,N$9,FALSE)</f>
        <v>4.4459020364775999</v>
      </c>
      <c r="O64" s="5">
        <f>VLOOKUP($B64,'EDGAR-2025'!$A$3:$BG$214,O$9,FALSE)</f>
        <v>4.6313915781480999</v>
      </c>
      <c r="P64" s="5">
        <f>VLOOKUP($B64,'EDGAR-2025'!$A$3:$BG$214,P$9,FALSE)</f>
        <v>4.6276516827974001</v>
      </c>
      <c r="Q64" s="5">
        <f>VLOOKUP($B64,'EDGAR-2025'!$A$3:$BG$214,Q$9,FALSE)</f>
        <v>6.2475387063693004</v>
      </c>
      <c r="R64" s="5">
        <f>VLOOKUP($B64,'EDGAR-2025'!$A$3:$BG$214,R$9,FALSE)</f>
        <v>6.1404465905669001</v>
      </c>
      <c r="S64" s="5">
        <f>VLOOKUP($B64,'EDGAR-2025'!$A$3:$BG$214,S$9,FALSE)</f>
        <v>6.2096364807472</v>
      </c>
      <c r="T64" s="15">
        <f t="shared" si="21"/>
        <v>6.8248970870817827E-2</v>
      </c>
      <c r="U64" s="15">
        <f t="shared" si="22"/>
        <v>0.17348200399000957</v>
      </c>
      <c r="V64" s="15">
        <f t="shared" si="23"/>
        <v>4.1721463979323303E-2</v>
      </c>
      <c r="W64" s="5">
        <f>VLOOKUP($B64,'EDGAR-P-2025'!$A$3:$BI$214,W$9,FALSE)</f>
        <v>86.727573000000234</v>
      </c>
      <c r="X64" s="4">
        <f t="shared" si="24"/>
        <v>5.1262843899454999E-2</v>
      </c>
      <c r="Y64" s="43">
        <f t="shared" si="19"/>
        <v>1.2117295422387541E-4</v>
      </c>
      <c r="Z64" s="43">
        <f t="shared" si="20"/>
        <v>1.1246156482749127E-2</v>
      </c>
    </row>
    <row r="65" spans="2:26" ht="15" x14ac:dyDescent="0.25">
      <c r="B65" s="42" t="s">
        <v>89</v>
      </c>
      <c r="C65" s="5">
        <f>VLOOKUP($B65,'EDGAR-2025'!$A$3:$BG$214,C$9,FALSE)</f>
        <v>52.431437234931998</v>
      </c>
      <c r="D65" s="5">
        <f>VLOOKUP($B65,'EDGAR-2025'!$A$3:$BG$214,D$9,FALSE)</f>
        <v>50.649196111503002</v>
      </c>
      <c r="E65" s="5">
        <f>VLOOKUP($B65,'EDGAR-2025'!$A$3:$BG$214,E$9,FALSE)</f>
        <v>48.559962758414002</v>
      </c>
      <c r="F65" s="5">
        <f>VLOOKUP($B65,'EDGAR-2025'!$A$3:$BG$214,F$9,FALSE)</f>
        <v>43.484880621795</v>
      </c>
      <c r="G65" s="5">
        <f>VLOOKUP($B65,'EDGAR-2025'!$A$3:$BG$214,G$9,FALSE)</f>
        <v>38.596612440141001</v>
      </c>
      <c r="H65" s="5">
        <f>VLOOKUP($B65,'EDGAR-2025'!$A$3:$BG$214,H$9,FALSE)</f>
        <v>40.335244890059997</v>
      </c>
      <c r="I65" s="5">
        <f>VLOOKUP($B65,'EDGAR-2025'!$A$3:$BG$214,I$9,FALSE)</f>
        <v>36.197240098480997</v>
      </c>
      <c r="J65" s="5">
        <f>VLOOKUP($B65,'EDGAR-2025'!$A$3:$BG$214,J$9,FALSE)</f>
        <v>34.071172836754002</v>
      </c>
      <c r="K65" s="5">
        <f>VLOOKUP($B65,'EDGAR-2025'!$A$3:$BG$214,K$9,FALSE)</f>
        <v>35.678395340797003</v>
      </c>
      <c r="L65" s="5">
        <f>VLOOKUP($B65,'EDGAR-2025'!$A$3:$BG$214,L$9,FALSE)</f>
        <v>33.545706462550001</v>
      </c>
      <c r="M65" s="5">
        <f>VLOOKUP($B65,'EDGAR-2025'!$A$3:$BG$214,M$9,FALSE)</f>
        <v>33.537886377063998</v>
      </c>
      <c r="N65" s="5">
        <f>VLOOKUP($B65,'EDGAR-2025'!$A$3:$BG$214,N$9,FALSE)</f>
        <v>30.079365031702999</v>
      </c>
      <c r="O65" s="5">
        <f>VLOOKUP($B65,'EDGAR-2025'!$A$3:$BG$214,O$9,FALSE)</f>
        <v>27.787935872156002</v>
      </c>
      <c r="P65" s="5">
        <f>VLOOKUP($B65,'EDGAR-2025'!$A$3:$BG$214,P$9,FALSE)</f>
        <v>29.564050101610999</v>
      </c>
      <c r="Q65" s="5">
        <f>VLOOKUP($B65,'EDGAR-2025'!$A$3:$BG$214,Q$9,FALSE)</f>
        <v>28.494204137514998</v>
      </c>
      <c r="R65" s="5">
        <f>VLOOKUP($B65,'EDGAR-2025'!$A$3:$BG$214,R$9,FALSE)</f>
        <v>26.210386860458001</v>
      </c>
      <c r="S65" s="5">
        <f>VLOOKUP($B65,'EDGAR-2025'!$A$3:$BG$214,S$9,FALSE)</f>
        <v>25.570824857087999</v>
      </c>
      <c r="T65" s="15">
        <f t="shared" si="21"/>
        <v>-0.10312281777322208</v>
      </c>
      <c r="U65" s="15">
        <f t="shared" si="22"/>
        <v>-5.1677967551051918E-2</v>
      </c>
      <c r="V65" s="15">
        <f t="shared" si="23"/>
        <v>-7.6179439197997745E-2</v>
      </c>
      <c r="W65" s="5">
        <f>VLOOKUP($B65,'EDGAR-P-2025'!$A$3:$BI$214,W$9,FALSE)</f>
        <v>5.775223999999878</v>
      </c>
      <c r="X65" s="4">
        <f t="shared" si="24"/>
        <v>5.2083460367430998</v>
      </c>
      <c r="Y65" s="43">
        <f t="shared" si="19"/>
        <v>8.198123782676718E-4</v>
      </c>
      <c r="Z65" s="43">
        <f t="shared" si="20"/>
        <v>7.4888608755288002E-4</v>
      </c>
    </row>
    <row r="66" spans="2:26" ht="15" x14ac:dyDescent="0.25">
      <c r="B66" s="42" t="s">
        <v>90</v>
      </c>
      <c r="C66" s="5">
        <f>VLOOKUP($B66,'EDGAR-2025'!$A$3:$BG$214,C$9,FALSE)</f>
        <v>0.97474272590067002</v>
      </c>
      <c r="D66" s="5">
        <f>VLOOKUP($B66,'EDGAR-2025'!$A$3:$BG$214,D$9,FALSE)</f>
        <v>0.75414082966806995</v>
      </c>
      <c r="E66" s="5">
        <f>VLOOKUP($B66,'EDGAR-2025'!$A$3:$BG$214,E$9,FALSE)</f>
        <v>0.81161987536775004</v>
      </c>
      <c r="F66" s="5">
        <f>VLOOKUP($B66,'EDGAR-2025'!$A$3:$BG$214,F$9,FALSE)</f>
        <v>0.62707123029730005</v>
      </c>
      <c r="G66" s="5">
        <f>VLOOKUP($B66,'EDGAR-2025'!$A$3:$BG$214,G$9,FALSE)</f>
        <v>0.79597253030037995</v>
      </c>
      <c r="H66" s="5">
        <f>VLOOKUP($B66,'EDGAR-2025'!$A$3:$BG$214,H$9,FALSE)</f>
        <v>0.87540937396702001</v>
      </c>
      <c r="I66" s="5">
        <f>VLOOKUP($B66,'EDGAR-2025'!$A$3:$BG$214,I$9,FALSE)</f>
        <v>0.88352965760121005</v>
      </c>
      <c r="J66" s="5">
        <f>VLOOKUP($B66,'EDGAR-2025'!$A$3:$BG$214,J$9,FALSE)</f>
        <v>0.81629688612301998</v>
      </c>
      <c r="K66" s="5">
        <f>VLOOKUP($B66,'EDGAR-2025'!$A$3:$BG$214,K$9,FALSE)</f>
        <v>0.74548582871692004</v>
      </c>
      <c r="L66" s="5">
        <f>VLOOKUP($B66,'EDGAR-2025'!$A$3:$BG$214,L$9,FALSE)</f>
        <v>0.67658363783148001</v>
      </c>
      <c r="M66" s="5">
        <f>VLOOKUP($B66,'EDGAR-2025'!$A$3:$BG$214,M$9,FALSE)</f>
        <v>0.73558044039176995</v>
      </c>
      <c r="N66" s="5">
        <f>VLOOKUP($B66,'EDGAR-2025'!$A$3:$BG$214,N$9,FALSE)</f>
        <v>0.83358287922982999</v>
      </c>
      <c r="O66" s="5">
        <f>VLOOKUP($B66,'EDGAR-2025'!$A$3:$BG$214,O$9,FALSE)</f>
        <v>0.74588707617493999</v>
      </c>
      <c r="P66" s="5">
        <f>VLOOKUP($B66,'EDGAR-2025'!$A$3:$BG$214,P$9,FALSE)</f>
        <v>0.81971648657189</v>
      </c>
      <c r="Q66" s="5">
        <f>VLOOKUP($B66,'EDGAR-2025'!$A$3:$BG$214,Q$9,FALSE)</f>
        <v>0.86684224580597002</v>
      </c>
      <c r="R66" s="5">
        <f>VLOOKUP($B66,'EDGAR-2025'!$A$3:$BG$214,R$9,FALSE)</f>
        <v>0.87999930278117</v>
      </c>
      <c r="S66" s="5">
        <f>VLOOKUP($B66,'EDGAR-2025'!$A$3:$BG$214,S$9,FALSE)</f>
        <v>0.89466619403478997</v>
      </c>
      <c r="T66" s="15">
        <f t="shared" si="21"/>
        <v>0.1332314366405174</v>
      </c>
      <c r="U66" s="15">
        <f t="shared" si="22"/>
        <v>0.11021476451459233</v>
      </c>
      <c r="V66" s="15">
        <f t="shared" si="23"/>
        <v>-0.10520345995579294</v>
      </c>
      <c r="W66" s="5">
        <f>VLOOKUP($B66,'EDGAR-P-2025'!$A$3:$BI$214,W$9,FALSE)</f>
        <v>0.98568999999999818</v>
      </c>
      <c r="X66" s="4">
        <f t="shared" si="24"/>
        <v>0.8456846262312</v>
      </c>
      <c r="Y66" s="43">
        <f t="shared" si="19"/>
        <v>2.2719281540163863E-5</v>
      </c>
      <c r="Z66" s="43">
        <f t="shared" si="20"/>
        <v>1.2781660549270689E-4</v>
      </c>
    </row>
    <row r="67" spans="2:26" ht="15" x14ac:dyDescent="0.25">
      <c r="B67" s="42" t="s">
        <v>91</v>
      </c>
      <c r="C67" s="5">
        <f>VLOOKUP($B67,'EDGAR-2025'!$A$3:$BG$214,C$9,FALSE)</f>
        <v>2.1331757304767999E-2</v>
      </c>
      <c r="D67" s="5">
        <f>VLOOKUP($B67,'EDGAR-2025'!$A$3:$BG$214,D$9,FALSE)</f>
        <v>5.8902305104255002E-2</v>
      </c>
      <c r="E67" s="5">
        <f>VLOOKUP($B67,'EDGAR-2025'!$A$3:$BG$214,E$9,FALSE)</f>
        <v>7.7325765959275997E-2</v>
      </c>
      <c r="F67" s="5">
        <f>VLOOKUP($B67,'EDGAR-2025'!$A$3:$BG$214,F$9,FALSE)</f>
        <v>5.9547276562239002E-2</v>
      </c>
      <c r="G67" s="5">
        <f>VLOOKUP($B67,'EDGAR-2025'!$A$3:$BG$214,G$9,FALSE)</f>
        <v>5.4324471019688E-2</v>
      </c>
      <c r="H67" s="5">
        <f>VLOOKUP($B67,'EDGAR-2025'!$A$3:$BG$214,H$9,FALSE)</f>
        <v>5.9935179716946001E-2</v>
      </c>
      <c r="I67" s="5">
        <f>VLOOKUP($B67,'EDGAR-2025'!$A$3:$BG$214,I$9,FALSE)</f>
        <v>6.6944948231772994E-2</v>
      </c>
      <c r="J67" s="5">
        <f>VLOOKUP($B67,'EDGAR-2025'!$A$3:$BG$214,J$9,FALSE)</f>
        <v>7.2419448378148996E-2</v>
      </c>
      <c r="K67" s="5">
        <f>VLOOKUP($B67,'EDGAR-2025'!$A$3:$BG$214,K$9,FALSE)</f>
        <v>7.7710221818431999E-2</v>
      </c>
      <c r="L67" s="5">
        <f>VLOOKUP($B67,'EDGAR-2025'!$A$3:$BG$214,L$9,FALSE)</f>
        <v>6.9167642325400999E-2</v>
      </c>
      <c r="M67" s="5">
        <f>VLOOKUP($B67,'EDGAR-2025'!$A$3:$BG$214,M$9,FALSE)</f>
        <v>7.1487263837525003E-2</v>
      </c>
      <c r="N67" s="5">
        <f>VLOOKUP($B67,'EDGAR-2025'!$A$3:$BG$214,N$9,FALSE)</f>
        <v>8.6208028259173994E-2</v>
      </c>
      <c r="O67" s="5">
        <f>VLOOKUP($B67,'EDGAR-2025'!$A$3:$BG$214,O$9,FALSE)</f>
        <v>7.7073575993541005E-2</v>
      </c>
      <c r="P67" s="5">
        <f>VLOOKUP($B67,'EDGAR-2025'!$A$3:$BG$214,P$9,FALSE)</f>
        <v>7.6443005266847996E-2</v>
      </c>
      <c r="Q67" s="5">
        <f>VLOOKUP($B67,'EDGAR-2025'!$A$3:$BG$214,Q$9,FALSE)</f>
        <v>8.1187963079351999E-2</v>
      </c>
      <c r="R67" s="5">
        <f>VLOOKUP($B67,'EDGAR-2025'!$A$3:$BG$214,R$9,FALSE)</f>
        <v>8.1437169080585001E-2</v>
      </c>
      <c r="S67" s="5">
        <f>VLOOKUP($B67,'EDGAR-2025'!$A$3:$BG$214,S$9,FALSE)</f>
        <v>8.4250433581274001E-2</v>
      </c>
      <c r="T67" s="15">
        <f t="shared" si="21"/>
        <v>0.2059214975006749</v>
      </c>
      <c r="U67" s="15">
        <f t="shared" si="22"/>
        <v>0.11972886050128662</v>
      </c>
      <c r="V67" s="15">
        <f t="shared" si="23"/>
        <v>-0.10595825528187885</v>
      </c>
      <c r="W67" s="5">
        <f>VLOOKUP($B67,'EDGAR-P-2025'!$A$3:$BI$214,W$9,FALSE)</f>
        <v>7.4678999999999926E-2</v>
      </c>
      <c r="X67" s="4">
        <f t="shared" si="24"/>
        <v>1.1543811280169001</v>
      </c>
      <c r="Y67" s="43">
        <f t="shared" si="19"/>
        <v>2.3495977590760576E-6</v>
      </c>
      <c r="Z67" s="43">
        <f t="shared" si="20"/>
        <v>9.6837913356023352E-6</v>
      </c>
    </row>
    <row r="68" spans="2:26" ht="15" x14ac:dyDescent="0.25">
      <c r="B68" s="42" t="s">
        <v>92</v>
      </c>
      <c r="C68" s="5">
        <f>VLOOKUP($B68,'EDGAR-2025'!$A$3:$BG$214,C$9,FALSE)</f>
        <v>8.0187497754250003</v>
      </c>
      <c r="D68" s="5">
        <f>VLOOKUP($B68,'EDGAR-2025'!$A$3:$BG$214,D$9,FALSE)</f>
        <v>18.790036947712</v>
      </c>
      <c r="E68" s="5">
        <f>VLOOKUP($B68,'EDGAR-2025'!$A$3:$BG$214,E$9,FALSE)</f>
        <v>20.927672238951999</v>
      </c>
      <c r="F68" s="5">
        <f>VLOOKUP($B68,'EDGAR-2025'!$A$3:$BG$214,F$9,FALSE)</f>
        <v>21.127375076576001</v>
      </c>
      <c r="G68" s="5">
        <f>VLOOKUP($B68,'EDGAR-2025'!$A$3:$BG$214,G$9,FALSE)</f>
        <v>21.884905208587</v>
      </c>
      <c r="H68" s="5">
        <f>VLOOKUP($B68,'EDGAR-2025'!$A$3:$BG$214,H$9,FALSE)</f>
        <v>21.483860433855</v>
      </c>
      <c r="I68" s="5">
        <f>VLOOKUP($B68,'EDGAR-2025'!$A$3:$BG$214,I$9,FALSE)</f>
        <v>21.701027455129999</v>
      </c>
      <c r="J68" s="5">
        <f>VLOOKUP($B68,'EDGAR-2025'!$A$3:$BG$214,J$9,FALSE)</f>
        <v>23.873835715902</v>
      </c>
      <c r="K68" s="5">
        <f>VLOOKUP($B68,'EDGAR-2025'!$A$3:$BG$214,K$9,FALSE)</f>
        <v>24.871353358499999</v>
      </c>
      <c r="L68" s="5">
        <f>VLOOKUP($B68,'EDGAR-2025'!$A$3:$BG$214,L$9,FALSE)</f>
        <v>23.788660996282999</v>
      </c>
      <c r="M68" s="5">
        <f>VLOOKUP($B68,'EDGAR-2025'!$A$3:$BG$214,M$9,FALSE)</f>
        <v>25.628622597939</v>
      </c>
      <c r="N68" s="5">
        <f>VLOOKUP($B68,'EDGAR-2025'!$A$3:$BG$214,N$9,FALSE)</f>
        <v>28.461485985517999</v>
      </c>
      <c r="O68" s="5">
        <f>VLOOKUP($B68,'EDGAR-2025'!$A$3:$BG$214,O$9,FALSE)</f>
        <v>26.925967034681001</v>
      </c>
      <c r="P68" s="5">
        <f>VLOOKUP($B68,'EDGAR-2025'!$A$3:$BG$214,P$9,FALSE)</f>
        <v>29.668067016159998</v>
      </c>
      <c r="Q68" s="5">
        <f>VLOOKUP($B68,'EDGAR-2025'!$A$3:$BG$214,Q$9,FALSE)</f>
        <v>32.112835724703999</v>
      </c>
      <c r="R68" s="5">
        <f>VLOOKUP($B68,'EDGAR-2025'!$A$3:$BG$214,R$9,FALSE)</f>
        <v>32.788858132598001</v>
      </c>
      <c r="S68" s="5">
        <f>VLOOKUP($B68,'EDGAR-2025'!$A$3:$BG$214,S$9,FALSE)</f>
        <v>34.222494979724999</v>
      </c>
      <c r="T68" s="15">
        <f t="shared" si="21"/>
        <v>0.11053514002765064</v>
      </c>
      <c r="U68" s="15">
        <f t="shared" si="22"/>
        <v>9.3940650477317922E-2</v>
      </c>
      <c r="V68" s="15">
        <f t="shared" si="23"/>
        <v>-5.3950765312054116E-2</v>
      </c>
      <c r="W68" s="5">
        <f>VLOOKUP($B68,'EDGAR-P-2025'!$A$3:$BI$214,W$9,FALSE)</f>
        <v>10.996773999999816</v>
      </c>
      <c r="X68" s="4">
        <f t="shared" si="24"/>
        <v>2.5881668556177</v>
      </c>
      <c r="Y68" s="43">
        <f t="shared" si="19"/>
        <v>7.7571712335772257E-4</v>
      </c>
      <c r="Z68" s="43">
        <f t="shared" si="20"/>
        <v>1.4259760412000072E-3</v>
      </c>
    </row>
    <row r="69" spans="2:26" ht="15" x14ac:dyDescent="0.25">
      <c r="B69" s="42" t="s">
        <v>93</v>
      </c>
      <c r="C69" s="5">
        <f>VLOOKUP($B69,'EDGAR-2025'!$A$3:$BG$214,C$9,FALSE)</f>
        <v>17.556887610215998</v>
      </c>
      <c r="D69" s="5">
        <f>VLOOKUP($B69,'EDGAR-2025'!$A$3:$BG$214,D$9,FALSE)</f>
        <v>28.865558238729001</v>
      </c>
      <c r="E69" s="5">
        <f>VLOOKUP($B69,'EDGAR-2025'!$A$3:$BG$214,E$9,FALSE)</f>
        <v>38.252941732811998</v>
      </c>
      <c r="F69" s="5">
        <f>VLOOKUP($B69,'EDGAR-2025'!$A$3:$BG$214,F$9,FALSE)</f>
        <v>38.318820902336</v>
      </c>
      <c r="G69" s="5">
        <f>VLOOKUP($B69,'EDGAR-2025'!$A$3:$BG$214,G$9,FALSE)</f>
        <v>38.660950426911</v>
      </c>
      <c r="H69" s="5">
        <f>VLOOKUP($B69,'EDGAR-2025'!$A$3:$BG$214,H$9,FALSE)</f>
        <v>41.158339237923997</v>
      </c>
      <c r="I69" s="5">
        <f>VLOOKUP($B69,'EDGAR-2025'!$A$3:$BG$214,I$9,FALSE)</f>
        <v>43.459356141736002</v>
      </c>
      <c r="J69" s="5">
        <f>VLOOKUP($B69,'EDGAR-2025'!$A$3:$BG$214,J$9,FALSE)</f>
        <v>43.275859689679997</v>
      </c>
      <c r="K69" s="5">
        <f>VLOOKUP($B69,'EDGAR-2025'!$A$3:$BG$214,K$9,FALSE)</f>
        <v>42.068060776703</v>
      </c>
      <c r="L69" s="5">
        <f>VLOOKUP($B69,'EDGAR-2025'!$A$3:$BG$214,L$9,FALSE)</f>
        <v>41.058128230317998</v>
      </c>
      <c r="M69" s="5">
        <f>VLOOKUP($B69,'EDGAR-2025'!$A$3:$BG$214,M$9,FALSE)</f>
        <v>42.214543131961001</v>
      </c>
      <c r="N69" s="5">
        <f>VLOOKUP($B69,'EDGAR-2025'!$A$3:$BG$214,N$9,FALSE)</f>
        <v>41.925372250404997</v>
      </c>
      <c r="O69" s="5">
        <f>VLOOKUP($B69,'EDGAR-2025'!$A$3:$BG$214,O$9,FALSE)</f>
        <v>36.598594544314999</v>
      </c>
      <c r="P69" s="5">
        <f>VLOOKUP($B69,'EDGAR-2025'!$A$3:$BG$214,P$9,FALSE)</f>
        <v>41.16068622833</v>
      </c>
      <c r="Q69" s="5">
        <f>VLOOKUP($B69,'EDGAR-2025'!$A$3:$BG$214,Q$9,FALSE)</f>
        <v>44.169334144399997</v>
      </c>
      <c r="R69" s="5">
        <f>VLOOKUP($B69,'EDGAR-2025'!$A$3:$BG$214,R$9,FALSE)</f>
        <v>46.790115436488001</v>
      </c>
      <c r="S69" s="5">
        <f>VLOOKUP($B69,'EDGAR-2025'!$A$3:$BG$214,S$9,FALSE)</f>
        <v>47.963813709031001</v>
      </c>
      <c r="T69" s="15">
        <f t="shared" si="21"/>
        <v>-6.8500298736401399E-3</v>
      </c>
      <c r="U69" s="15">
        <f t="shared" si="22"/>
        <v>1.0657639965956089E-2</v>
      </c>
      <c r="V69" s="15">
        <f t="shared" si="23"/>
        <v>-0.12705379630919178</v>
      </c>
      <c r="W69" s="5">
        <f>VLOOKUP($B69,'EDGAR-P-2025'!$A$3:$BI$214,W$9,FALSE)</f>
        <v>17.100443994999942</v>
      </c>
      <c r="X69" s="4">
        <f t="shared" si="24"/>
        <v>2.4517124972114002</v>
      </c>
      <c r="Y69" s="43">
        <f t="shared" si="19"/>
        <v>1.1426750231640775E-3</v>
      </c>
      <c r="Z69" s="43">
        <f t="shared" si="20"/>
        <v>2.2174524483955806E-3</v>
      </c>
    </row>
    <row r="70" spans="2:26" ht="15" x14ac:dyDescent="0.25">
      <c r="B70" s="42" t="s">
        <v>94</v>
      </c>
      <c r="C70" s="5">
        <f>VLOOKUP($B70,'EDGAR-2025'!$A$3:$BG$214,C$9,FALSE)</f>
        <v>91.512199542084005</v>
      </c>
      <c r="D70" s="5">
        <f>VLOOKUP($B70,'EDGAR-2025'!$A$3:$BG$214,D$9,FALSE)</f>
        <v>178.38695383532001</v>
      </c>
      <c r="E70" s="5">
        <f>VLOOKUP($B70,'EDGAR-2025'!$A$3:$BG$214,E$9,FALSE)</f>
        <v>211.75861770044</v>
      </c>
      <c r="F70" s="5">
        <f>VLOOKUP($B70,'EDGAR-2025'!$A$3:$BG$214,F$9,FALSE)</f>
        <v>219.34032764775</v>
      </c>
      <c r="G70" s="5">
        <f>VLOOKUP($B70,'EDGAR-2025'!$A$3:$BG$214,G$9,FALSE)</f>
        <v>232.95672943514001</v>
      </c>
      <c r="H70" s="5">
        <f>VLOOKUP($B70,'EDGAR-2025'!$A$3:$BG$214,H$9,FALSE)</f>
        <v>228.75386367211999</v>
      </c>
      <c r="I70" s="5">
        <f>VLOOKUP($B70,'EDGAR-2025'!$A$3:$BG$214,I$9,FALSE)</f>
        <v>233.10549743108001</v>
      </c>
      <c r="J70" s="5">
        <f>VLOOKUP($B70,'EDGAR-2025'!$A$3:$BG$214,J$9,FALSE)</f>
        <v>239.41386582455999</v>
      </c>
      <c r="K70" s="5">
        <f>VLOOKUP($B70,'EDGAR-2025'!$A$3:$BG$214,K$9,FALSE)</f>
        <v>250.12302699781</v>
      </c>
      <c r="L70" s="5">
        <f>VLOOKUP($B70,'EDGAR-2025'!$A$3:$BG$214,L$9,FALSE)</f>
        <v>261.70666653442998</v>
      </c>
      <c r="M70" s="5">
        <f>VLOOKUP($B70,'EDGAR-2025'!$A$3:$BG$214,M$9,FALSE)</f>
        <v>256.21896615041999</v>
      </c>
      <c r="N70" s="5">
        <f>VLOOKUP($B70,'EDGAR-2025'!$A$3:$BG$214,N$9,FALSE)</f>
        <v>237.02982775162999</v>
      </c>
      <c r="O70" s="5">
        <f>VLOOKUP($B70,'EDGAR-2025'!$A$3:$BG$214,O$9,FALSE)</f>
        <v>246.18403687669999</v>
      </c>
      <c r="P70" s="5">
        <f>VLOOKUP($B70,'EDGAR-2025'!$A$3:$BG$214,P$9,FALSE)</f>
        <v>261.63126409999001</v>
      </c>
      <c r="Q70" s="5">
        <f>VLOOKUP($B70,'EDGAR-2025'!$A$3:$BG$214,Q$9,FALSE)</f>
        <v>258.99355404959999</v>
      </c>
      <c r="R70" s="5">
        <f>VLOOKUP($B70,'EDGAR-2025'!$A$3:$BG$214,R$9,FALSE)</f>
        <v>275.83651027907001</v>
      </c>
      <c r="S70" s="5">
        <f>VLOOKUP($B70,'EDGAR-2025'!$A$3:$BG$214,S$9,FALSE)</f>
        <v>291.63858274771002</v>
      </c>
      <c r="T70" s="15">
        <f t="shared" si="21"/>
        <v>-7.4893512713358312E-2</v>
      </c>
      <c r="U70" s="15">
        <f t="shared" si="22"/>
        <v>-4.7931205332853832E-2</v>
      </c>
      <c r="V70" s="15">
        <f t="shared" si="23"/>
        <v>3.8620494356778501E-2</v>
      </c>
      <c r="W70" s="5">
        <f>VLOOKUP($B70,'EDGAR-P-2025'!$A$3:$BI$214,W$9,FALSE)</f>
        <v>101.16874499999894</v>
      </c>
      <c r="X70" s="4">
        <f t="shared" si="24"/>
        <v>2.3429155689500001</v>
      </c>
      <c r="Y70" s="43">
        <f t="shared" si="19"/>
        <v>6.4602423157746622E-3</v>
      </c>
      <c r="Z70" s="43">
        <f t="shared" si="20"/>
        <v>1.311877524156393E-2</v>
      </c>
    </row>
    <row r="71" spans="2:26" ht="15" x14ac:dyDescent="0.25">
      <c r="B71" s="42" t="s">
        <v>95</v>
      </c>
      <c r="C71" s="5">
        <f>VLOOKUP($B71,'EDGAR-2025'!$A$3:$BG$214,C$9,FALSE)</f>
        <v>2.5946446519045998</v>
      </c>
      <c r="D71" s="5">
        <f>VLOOKUP($B71,'EDGAR-2025'!$A$3:$BG$214,D$9,FALSE)</f>
        <v>7.0326213016442001</v>
      </c>
      <c r="E71" s="5">
        <f>VLOOKUP($B71,'EDGAR-2025'!$A$3:$BG$214,E$9,FALSE)</f>
        <v>6.7247408200208998</v>
      </c>
      <c r="F71" s="5">
        <f>VLOOKUP($B71,'EDGAR-2025'!$A$3:$BG$214,F$9,FALSE)</f>
        <v>7.0233493498566997</v>
      </c>
      <c r="G71" s="5">
        <f>VLOOKUP($B71,'EDGAR-2025'!$A$3:$BG$214,G$9,FALSE)</f>
        <v>6.9977142107454</v>
      </c>
      <c r="H71" s="5">
        <f>VLOOKUP($B71,'EDGAR-2025'!$A$3:$BG$214,H$9,FALSE)</f>
        <v>6.6349726245463998</v>
      </c>
      <c r="I71" s="5">
        <f>VLOOKUP($B71,'EDGAR-2025'!$A$3:$BG$214,I$9,FALSE)</f>
        <v>6.8144718657613996</v>
      </c>
      <c r="J71" s="5">
        <f>VLOOKUP($B71,'EDGAR-2025'!$A$3:$BG$214,J$9,FALSE)</f>
        <v>7.2648548877678998</v>
      </c>
      <c r="K71" s="5">
        <f>VLOOKUP($B71,'EDGAR-2025'!$A$3:$BG$214,K$9,FALSE)</f>
        <v>7.3282688140382</v>
      </c>
      <c r="L71" s="5">
        <f>VLOOKUP($B71,'EDGAR-2025'!$A$3:$BG$214,L$9,FALSE)</f>
        <v>6.6321382410406997</v>
      </c>
      <c r="M71" s="5">
        <f>VLOOKUP($B71,'EDGAR-2025'!$A$3:$BG$214,M$9,FALSE)</f>
        <v>7.1022212570603998</v>
      </c>
      <c r="N71" s="5">
        <f>VLOOKUP($B71,'EDGAR-2025'!$A$3:$BG$214,N$9,FALSE)</f>
        <v>8.1067761770929998</v>
      </c>
      <c r="O71" s="5">
        <f>VLOOKUP($B71,'EDGAR-2025'!$A$3:$BG$214,O$9,FALSE)</f>
        <v>6.6534605423861999</v>
      </c>
      <c r="P71" s="5">
        <f>VLOOKUP($B71,'EDGAR-2025'!$A$3:$BG$214,P$9,FALSE)</f>
        <v>7.5320327184261</v>
      </c>
      <c r="Q71" s="5">
        <f>VLOOKUP($B71,'EDGAR-2025'!$A$3:$BG$214,Q$9,FALSE)</f>
        <v>8.4657741591672995</v>
      </c>
      <c r="R71" s="5">
        <f>VLOOKUP($B71,'EDGAR-2025'!$A$3:$BG$214,R$9,FALSE)</f>
        <v>9.2365139426033007</v>
      </c>
      <c r="S71" s="5">
        <f>VLOOKUP($B71,'EDGAR-2025'!$A$3:$BG$214,S$9,FALSE)</f>
        <v>9.5433613033412001</v>
      </c>
      <c r="T71" s="15">
        <f t="shared" si="21"/>
        <v>0.14144235777419079</v>
      </c>
      <c r="U71" s="15">
        <f t="shared" si="22"/>
        <v>0.10616095705024897</v>
      </c>
      <c r="V71" s="15">
        <f t="shared" si="23"/>
        <v>-0.17927171084522808</v>
      </c>
      <c r="W71" s="5">
        <f>VLOOKUP($B71,'EDGAR-P-2025'!$A$3:$BI$214,W$9,FALSE)</f>
        <v>6.4454050000000445</v>
      </c>
      <c r="X71" s="4">
        <f t="shared" si="24"/>
        <v>1.2577605561005001</v>
      </c>
      <c r="Y71" s="43">
        <f t="shared" si="19"/>
        <v>2.2094999182401421E-4</v>
      </c>
      <c r="Z71" s="43">
        <f t="shared" si="20"/>
        <v>8.3578994219858942E-4</v>
      </c>
    </row>
    <row r="72" spans="2:26" ht="15" x14ac:dyDescent="0.25">
      <c r="B72" s="42" t="s">
        <v>96</v>
      </c>
      <c r="C72" s="5">
        <f>VLOOKUP($B72,'EDGAR-2025'!$A$3:$BG$214,C$9,FALSE)</f>
        <v>7.1086333607977004E-2</v>
      </c>
      <c r="D72" s="5">
        <f>VLOOKUP($B72,'EDGAR-2025'!$A$3:$BG$214,D$9,FALSE)</f>
        <v>6.3956752875292002</v>
      </c>
      <c r="E72" s="5">
        <f>VLOOKUP($B72,'EDGAR-2025'!$A$3:$BG$214,E$9,FALSE)</f>
        <v>5.7159029566696002</v>
      </c>
      <c r="F72" s="5">
        <f>VLOOKUP($B72,'EDGAR-2025'!$A$3:$BG$214,F$9,FALSE)</f>
        <v>5.9609098393778996</v>
      </c>
      <c r="G72" s="5">
        <f>VLOOKUP($B72,'EDGAR-2025'!$A$3:$BG$214,G$9,FALSE)</f>
        <v>5.6099835554780002</v>
      </c>
      <c r="H72" s="5">
        <f>VLOOKUP($B72,'EDGAR-2025'!$A$3:$BG$214,H$9,FALSE)</f>
        <v>5.7233197910550997</v>
      </c>
      <c r="I72" s="5">
        <f>VLOOKUP($B72,'EDGAR-2025'!$A$3:$BG$214,I$9,FALSE)</f>
        <v>5.7178686832677998</v>
      </c>
      <c r="J72" s="5">
        <f>VLOOKUP($B72,'EDGAR-2025'!$A$3:$BG$214,J$9,FALSE)</f>
        <v>5.4068752909048996</v>
      </c>
      <c r="K72" s="5">
        <f>VLOOKUP($B72,'EDGAR-2025'!$A$3:$BG$214,K$9,FALSE)</f>
        <v>5.3892528229984</v>
      </c>
      <c r="L72" s="5">
        <f>VLOOKUP($B72,'EDGAR-2025'!$A$3:$BG$214,L$9,FALSE)</f>
        <v>4.8870370473196996</v>
      </c>
      <c r="M72" s="5">
        <f>VLOOKUP($B72,'EDGAR-2025'!$A$3:$BG$214,M$9,FALSE)</f>
        <v>5.3152068790560998</v>
      </c>
      <c r="N72" s="5">
        <f>VLOOKUP($B72,'EDGAR-2025'!$A$3:$BG$214,N$9,FALSE)</f>
        <v>5.1224417413229997</v>
      </c>
      <c r="O72" s="5">
        <f>VLOOKUP($B72,'EDGAR-2025'!$A$3:$BG$214,O$9,FALSE)</f>
        <v>4.9101257686890998</v>
      </c>
      <c r="P72" s="5">
        <f>VLOOKUP($B72,'EDGAR-2025'!$A$3:$BG$214,P$9,FALSE)</f>
        <v>5.030807896882</v>
      </c>
      <c r="Q72" s="5">
        <f>VLOOKUP($B72,'EDGAR-2025'!$A$3:$BG$214,Q$9,FALSE)</f>
        <v>5.0887549899915996</v>
      </c>
      <c r="R72" s="5">
        <f>VLOOKUP($B72,'EDGAR-2025'!$A$3:$BG$214,R$9,FALSE)</f>
        <v>4.7650776356078</v>
      </c>
      <c r="S72" s="5">
        <f>VLOOKUP($B72,'EDGAR-2025'!$A$3:$BG$214,S$9,FALSE)</f>
        <v>4.8269046047400996</v>
      </c>
      <c r="T72" s="15">
        <f t="shared" si="21"/>
        <v>-3.6266723406884971E-2</v>
      </c>
      <c r="U72" s="15">
        <f t="shared" si="22"/>
        <v>2.5673328075104473E-2</v>
      </c>
      <c r="V72" s="15">
        <f t="shared" si="23"/>
        <v>-4.144819665222077E-2</v>
      </c>
      <c r="W72" s="5">
        <f>VLOOKUP($B72,'EDGAR-P-2025'!$A$3:$BI$214,W$9,FALSE)</f>
        <v>1.3601040000000129</v>
      </c>
      <c r="X72" s="4">
        <f t="shared" si="24"/>
        <v>3.7662132758398998</v>
      </c>
      <c r="Y72" s="43">
        <f t="shared" si="19"/>
        <v>1.3961202778268366E-4</v>
      </c>
      <c r="Z72" s="43">
        <f t="shared" si="20"/>
        <v>1.7636769815769111E-4</v>
      </c>
    </row>
    <row r="73" spans="2:26" ht="15" x14ac:dyDescent="0.25">
      <c r="B73" s="42" t="s">
        <v>97</v>
      </c>
      <c r="C73" s="5">
        <f>VLOOKUP($B73,'EDGAR-2025'!$A$3:$BG$214,C$9,FALSE)</f>
        <v>0.32923563927608002</v>
      </c>
      <c r="D73" s="5">
        <f>VLOOKUP($B73,'EDGAR-2025'!$A$3:$BG$214,D$9,FALSE)</f>
        <v>0.60421201475603004</v>
      </c>
      <c r="E73" s="5">
        <f>VLOOKUP($B73,'EDGAR-2025'!$A$3:$BG$214,E$9,FALSE)</f>
        <v>0.51675450212206997</v>
      </c>
      <c r="F73" s="5">
        <f>VLOOKUP($B73,'EDGAR-2025'!$A$3:$BG$214,F$9,FALSE)</f>
        <v>0.61664019775338996</v>
      </c>
      <c r="G73" s="5">
        <f>VLOOKUP($B73,'EDGAR-2025'!$A$3:$BG$214,G$9,FALSE)</f>
        <v>0.63428131456325998</v>
      </c>
      <c r="H73" s="5">
        <f>VLOOKUP($B73,'EDGAR-2025'!$A$3:$BG$214,H$9,FALSE)</f>
        <v>0.59356949591193997</v>
      </c>
      <c r="I73" s="5">
        <f>VLOOKUP($B73,'EDGAR-2025'!$A$3:$BG$214,I$9,FALSE)</f>
        <v>0.59558089567418004</v>
      </c>
      <c r="J73" s="5">
        <f>VLOOKUP($B73,'EDGAR-2025'!$A$3:$BG$214,J$9,FALSE)</f>
        <v>0.57761793551341001</v>
      </c>
      <c r="K73" s="5">
        <f>VLOOKUP($B73,'EDGAR-2025'!$A$3:$BG$214,K$9,FALSE)</f>
        <v>0.59718004119611001</v>
      </c>
      <c r="L73" s="5">
        <f>VLOOKUP($B73,'EDGAR-2025'!$A$3:$BG$214,L$9,FALSE)</f>
        <v>0.58613585603769003</v>
      </c>
      <c r="M73" s="5">
        <f>VLOOKUP($B73,'EDGAR-2025'!$A$3:$BG$214,M$9,FALSE)</f>
        <v>0.65505445268217999</v>
      </c>
      <c r="N73" s="5">
        <f>VLOOKUP($B73,'EDGAR-2025'!$A$3:$BG$214,N$9,FALSE)</f>
        <v>0.67360102355188001</v>
      </c>
      <c r="O73" s="5">
        <f>VLOOKUP($B73,'EDGAR-2025'!$A$3:$BG$214,O$9,FALSE)</f>
        <v>0.67147988527586</v>
      </c>
      <c r="P73" s="5">
        <f>VLOOKUP($B73,'EDGAR-2025'!$A$3:$BG$214,P$9,FALSE)</f>
        <v>0.71193227474793996</v>
      </c>
      <c r="Q73" s="5">
        <f>VLOOKUP($B73,'EDGAR-2025'!$A$3:$BG$214,Q$9,FALSE)</f>
        <v>0.74992190188834995</v>
      </c>
      <c r="R73" s="5">
        <f>VLOOKUP($B73,'EDGAR-2025'!$A$3:$BG$214,R$9,FALSE)</f>
        <v>0.76420239912668997</v>
      </c>
      <c r="S73" s="5">
        <f>VLOOKUP($B73,'EDGAR-2025'!$A$3:$BG$214,S$9,FALSE)</f>
        <v>0.77797734855798995</v>
      </c>
      <c r="T73" s="15">
        <f t="shared" si="21"/>
        <v>2.8313021602645927E-2</v>
      </c>
      <c r="U73" s="15">
        <f t="shared" si="22"/>
        <v>7.294714435032934E-2</v>
      </c>
      <c r="V73" s="15">
        <f t="shared" si="23"/>
        <v>-3.1489534633354355E-3</v>
      </c>
      <c r="W73" s="5">
        <f>VLOOKUP($B73,'EDGAR-P-2025'!$A$3:$BI$214,W$9,FALSE)</f>
        <v>5.3096589999998587</v>
      </c>
      <c r="X73" s="4">
        <f t="shared" si="24"/>
        <v>0.12686333031027</v>
      </c>
      <c r="Y73" s="43">
        <f t="shared" si="19"/>
        <v>1.8358979870072722E-5</v>
      </c>
      <c r="Z73" s="43">
        <f t="shared" si="20"/>
        <v>6.885152428286618E-4</v>
      </c>
    </row>
    <row r="74" spans="2:26" ht="15" x14ac:dyDescent="0.25">
      <c r="B74" s="42" t="s">
        <v>98</v>
      </c>
      <c r="C74" s="5">
        <f>VLOOKUP($B74,'EDGAR-2025'!$A$3:$BG$214,C$9,FALSE)</f>
        <v>40.040123788275999</v>
      </c>
      <c r="D74" s="5">
        <f>VLOOKUP($B74,'EDGAR-2025'!$A$3:$BG$214,D$9,FALSE)</f>
        <v>20.068920786911001</v>
      </c>
      <c r="E74" s="5">
        <f>VLOOKUP($B74,'EDGAR-2025'!$A$3:$BG$214,E$9,FALSE)</f>
        <v>22.2155911692</v>
      </c>
      <c r="F74" s="5">
        <f>VLOOKUP($B74,'EDGAR-2025'!$A$3:$BG$214,F$9,FALSE)</f>
        <v>22.335598532327001</v>
      </c>
      <c r="G74" s="5">
        <f>VLOOKUP($B74,'EDGAR-2025'!$A$3:$BG$214,G$9,FALSE)</f>
        <v>21.230082493228998</v>
      </c>
      <c r="H74" s="5">
        <f>VLOOKUP($B74,'EDGAR-2025'!$A$3:$BG$214,H$9,FALSE)</f>
        <v>23.636583493709001</v>
      </c>
      <c r="I74" s="5">
        <f>VLOOKUP($B74,'EDGAR-2025'!$A$3:$BG$214,I$9,FALSE)</f>
        <v>22.751386628005999</v>
      </c>
      <c r="J74" s="5">
        <f>VLOOKUP($B74,'EDGAR-2025'!$A$3:$BG$214,J$9,FALSE)</f>
        <v>21.022229348890999</v>
      </c>
      <c r="K74" s="5">
        <f>VLOOKUP($B74,'EDGAR-2025'!$A$3:$BG$214,K$9,FALSE)</f>
        <v>20.587789962359</v>
      </c>
      <c r="L74" s="5">
        <f>VLOOKUP($B74,'EDGAR-2025'!$A$3:$BG$214,L$9,FALSE)</f>
        <v>21.964695394701</v>
      </c>
      <c r="M74" s="5">
        <f>VLOOKUP($B74,'EDGAR-2025'!$A$3:$BG$214,M$9,FALSE)</f>
        <v>23.648847121513001</v>
      </c>
      <c r="N74" s="5">
        <f>VLOOKUP($B74,'EDGAR-2025'!$A$3:$BG$214,N$9,FALSE)</f>
        <v>15.462923778305999</v>
      </c>
      <c r="O74" s="5">
        <f>VLOOKUP($B74,'EDGAR-2025'!$A$3:$BG$214,O$9,FALSE)</f>
        <v>12.132928541232999</v>
      </c>
      <c r="P74" s="5">
        <f>VLOOKUP($B74,'EDGAR-2025'!$A$3:$BG$214,P$9,FALSE)</f>
        <v>12.925558791917</v>
      </c>
      <c r="Q74" s="5">
        <f>VLOOKUP($B74,'EDGAR-2025'!$A$3:$BG$214,Q$9,FALSE)</f>
        <v>15.018241250752</v>
      </c>
      <c r="R74" s="5">
        <f>VLOOKUP($B74,'EDGAR-2025'!$A$3:$BG$214,R$9,FALSE)</f>
        <v>11.474084678433</v>
      </c>
      <c r="S74" s="5">
        <f>VLOOKUP($B74,'EDGAR-2025'!$A$3:$BG$214,S$9,FALSE)</f>
        <v>10.648547484171999</v>
      </c>
      <c r="T74" s="15">
        <f t="shared" si="21"/>
        <v>-0.34614471061299179</v>
      </c>
      <c r="U74" s="15">
        <f t="shared" si="22"/>
        <v>-0.13473465709242682</v>
      </c>
      <c r="V74" s="15">
        <f t="shared" si="23"/>
        <v>-0.21535353111840849</v>
      </c>
      <c r="W74" s="5">
        <f>VLOOKUP($B74,'EDGAR-P-2025'!$A$3:$BI$214,W$9,FALSE)</f>
        <v>1.3037980000000338</v>
      </c>
      <c r="X74" s="4">
        <f t="shared" si="24"/>
        <v>11.859907576408</v>
      </c>
      <c r="Y74" s="43">
        <f t="shared" si="19"/>
        <v>4.2144161967195155E-4</v>
      </c>
      <c r="Z74" s="43">
        <f t="shared" si="20"/>
        <v>1.6906637442622413E-4</v>
      </c>
    </row>
    <row r="75" spans="2:26" ht="15" x14ac:dyDescent="0.25">
      <c r="B75" s="42" t="s">
        <v>99</v>
      </c>
      <c r="C75" s="5">
        <f>VLOOKUP($B75,'EDGAR-2025'!$A$3:$BG$214,C$9,FALSE)</f>
        <v>1.1057970113289</v>
      </c>
      <c r="D75" s="5">
        <f>VLOOKUP($B75,'EDGAR-2025'!$A$3:$BG$214,D$9,FALSE)</f>
        <v>0.99087541021800996</v>
      </c>
      <c r="E75" s="5">
        <f>VLOOKUP($B75,'EDGAR-2025'!$A$3:$BG$214,E$9,FALSE)</f>
        <v>0.85564103658162005</v>
      </c>
      <c r="F75" s="5">
        <f>VLOOKUP($B75,'EDGAR-2025'!$A$3:$BG$214,F$9,FALSE)</f>
        <v>0.81944711715352003</v>
      </c>
      <c r="G75" s="5">
        <f>VLOOKUP($B75,'EDGAR-2025'!$A$3:$BG$214,G$9,FALSE)</f>
        <v>0.81100069301760003</v>
      </c>
      <c r="H75" s="5">
        <f>VLOOKUP($B75,'EDGAR-2025'!$A$3:$BG$214,H$9,FALSE)</f>
        <v>0.96266525549237003</v>
      </c>
      <c r="I75" s="5">
        <f>VLOOKUP($B75,'EDGAR-2025'!$A$3:$BG$214,I$9,FALSE)</f>
        <v>0.98285502361781996</v>
      </c>
      <c r="J75" s="5">
        <f>VLOOKUP($B75,'EDGAR-2025'!$A$3:$BG$214,J$9,FALSE)</f>
        <v>0.98090276626391004</v>
      </c>
      <c r="K75" s="5">
        <f>VLOOKUP($B75,'EDGAR-2025'!$A$3:$BG$214,K$9,FALSE)</f>
        <v>1.0469049879868999</v>
      </c>
      <c r="L75" s="5">
        <f>VLOOKUP($B75,'EDGAR-2025'!$A$3:$BG$214,L$9,FALSE)</f>
        <v>1.0618295305769001</v>
      </c>
      <c r="M75" s="5">
        <f>VLOOKUP($B75,'EDGAR-2025'!$A$3:$BG$214,M$9,FALSE)</f>
        <v>1.0620728488558999</v>
      </c>
      <c r="N75" s="5">
        <f>VLOOKUP($B75,'EDGAR-2025'!$A$3:$BG$214,N$9,FALSE)</f>
        <v>1.1360765547683001</v>
      </c>
      <c r="O75" s="5">
        <f>VLOOKUP($B75,'EDGAR-2025'!$A$3:$BG$214,O$9,FALSE)</f>
        <v>0.96062367927398995</v>
      </c>
      <c r="P75" s="5">
        <f>VLOOKUP($B75,'EDGAR-2025'!$A$3:$BG$214,P$9,FALSE)</f>
        <v>0.98917504065802997</v>
      </c>
      <c r="Q75" s="5">
        <f>VLOOKUP($B75,'EDGAR-2025'!$A$3:$BG$214,Q$9,FALSE)</f>
        <v>1.0765336183639</v>
      </c>
      <c r="R75" s="5">
        <f>VLOOKUP($B75,'EDGAR-2025'!$A$3:$BG$214,R$9,FALSE)</f>
        <v>1.0784008614725</v>
      </c>
      <c r="S75" s="5">
        <f>VLOOKUP($B75,'EDGAR-2025'!$A$3:$BG$214,S$9,FALSE)</f>
        <v>1.0941373287261</v>
      </c>
      <c r="T75" s="15">
        <f t="shared" si="21"/>
        <v>6.9678559236420856E-2</v>
      </c>
      <c r="U75" s="15">
        <f t="shared" si="22"/>
        <v>3.4953854638019699E-2</v>
      </c>
      <c r="V75" s="15">
        <f t="shared" si="23"/>
        <v>-0.15443754627089656</v>
      </c>
      <c r="W75" s="5">
        <f>VLOOKUP($B75,'EDGAR-P-2025'!$A$3:$BI$214,W$9,FALSE)</f>
        <v>1.415414000100049</v>
      </c>
      <c r="X75" s="4">
        <f t="shared" si="24"/>
        <v>0.80264611957207999</v>
      </c>
      <c r="Y75" s="43">
        <f t="shared" si="19"/>
        <v>3.0963739469802619E-5</v>
      </c>
      <c r="Z75" s="43">
        <f t="shared" si="20"/>
        <v>1.8353986837610454E-4</v>
      </c>
    </row>
    <row r="76" spans="2:26" ht="15" x14ac:dyDescent="0.25">
      <c r="B76" s="42" t="s">
        <v>100</v>
      </c>
      <c r="C76" s="5">
        <f>VLOOKUP($B76,'EDGAR-2025'!$A$3:$BG$214,C$9,FALSE)</f>
        <v>2.1874995413799998</v>
      </c>
      <c r="D76" s="5">
        <f>VLOOKUP($B76,'EDGAR-2025'!$A$3:$BG$214,D$9,FALSE)</f>
        <v>5.4729301362211</v>
      </c>
      <c r="E76" s="5">
        <f>VLOOKUP($B76,'EDGAR-2025'!$A$3:$BG$214,E$9,FALSE)</f>
        <v>6.8810566296067996</v>
      </c>
      <c r="F76" s="5">
        <f>VLOOKUP($B76,'EDGAR-2025'!$A$3:$BG$214,F$9,FALSE)</f>
        <v>7.9584985142897997</v>
      </c>
      <c r="G76" s="5">
        <f>VLOOKUP($B76,'EDGAR-2025'!$A$3:$BG$214,G$9,FALSE)</f>
        <v>8.9861037156862</v>
      </c>
      <c r="H76" s="5">
        <f>VLOOKUP($B76,'EDGAR-2025'!$A$3:$BG$214,H$9,FALSE)</f>
        <v>10.44156240547</v>
      </c>
      <c r="I76" s="5">
        <f>VLOOKUP($B76,'EDGAR-2025'!$A$3:$BG$214,I$9,FALSE)</f>
        <v>12.404738978378999</v>
      </c>
      <c r="J76" s="5">
        <f>VLOOKUP($B76,'EDGAR-2025'!$A$3:$BG$214,J$9,FALSE)</f>
        <v>13.509772543378</v>
      </c>
      <c r="K76" s="5">
        <f>VLOOKUP($B76,'EDGAR-2025'!$A$3:$BG$214,K$9,FALSE)</f>
        <v>16.031154940758999</v>
      </c>
      <c r="L76" s="5">
        <f>VLOOKUP($B76,'EDGAR-2025'!$A$3:$BG$214,L$9,FALSE)</f>
        <v>15.873564473745001</v>
      </c>
      <c r="M76" s="5">
        <f>VLOOKUP($B76,'EDGAR-2025'!$A$3:$BG$214,M$9,FALSE)</f>
        <v>17.469599149975</v>
      </c>
      <c r="N76" s="5">
        <f>VLOOKUP($B76,'EDGAR-2025'!$A$3:$BG$214,N$9,FALSE)</f>
        <v>18.482458145837999</v>
      </c>
      <c r="O76" s="5">
        <f>VLOOKUP($B76,'EDGAR-2025'!$A$3:$BG$214,O$9,FALSE)</f>
        <v>18.015798191279998</v>
      </c>
      <c r="P76" s="5">
        <f>VLOOKUP($B76,'EDGAR-2025'!$A$3:$BG$214,P$9,FALSE)</f>
        <v>19.094063975514999</v>
      </c>
      <c r="Q76" s="5">
        <f>VLOOKUP($B76,'EDGAR-2025'!$A$3:$BG$214,Q$9,FALSE)</f>
        <v>18.33487942444</v>
      </c>
      <c r="R76" s="5">
        <f>VLOOKUP($B76,'EDGAR-2025'!$A$3:$BG$214,R$9,FALSE)</f>
        <v>19.016490617559999</v>
      </c>
      <c r="S76" s="5">
        <f>VLOOKUP($B76,'EDGAR-2025'!$A$3:$BG$214,S$9,FALSE)</f>
        <v>19.364846904886001</v>
      </c>
      <c r="T76" s="15">
        <f t="shared" si="21"/>
        <v>5.7978376445142921E-2</v>
      </c>
      <c r="U76" s="15">
        <f t="shared" si="22"/>
        <v>7.9262542983874584E-2</v>
      </c>
      <c r="V76" s="15">
        <f t="shared" si="23"/>
        <v>-2.5248803534452247E-2</v>
      </c>
      <c r="W76" s="5">
        <f>VLOOKUP($B76,'EDGAR-P-2025'!$A$3:$BI$214,W$9,FALSE)</f>
        <v>110.1356349999987</v>
      </c>
      <c r="X76" s="4">
        <f t="shared" si="24"/>
        <v>0.16781542273614</v>
      </c>
      <c r="Y76" s="43">
        <f t="shared" si="19"/>
        <v>5.0373895701595151E-4</v>
      </c>
      <c r="Z76" s="43">
        <f t="shared" si="20"/>
        <v>1.4281531728518723E-2</v>
      </c>
    </row>
    <row r="77" spans="2:26" ht="15" x14ac:dyDescent="0.25">
      <c r="B77" s="42" t="s">
        <v>101</v>
      </c>
      <c r="C77" s="5">
        <f>VLOOKUP($B77,'EDGAR-2025'!$A$3:$BG$214,C$9,FALSE)</f>
        <v>5.6835001526045004E-3</v>
      </c>
      <c r="D77" s="5">
        <f>VLOOKUP($B77,'EDGAR-2025'!$A$3:$BG$214,D$9,FALSE)</f>
        <v>1.1160158992403999E-2</v>
      </c>
      <c r="E77" s="5">
        <f>VLOOKUP($B77,'EDGAR-2025'!$A$3:$BG$214,E$9,FALSE)</f>
        <v>1.7080052178336001E-2</v>
      </c>
      <c r="F77" s="5">
        <f>VLOOKUP($B77,'EDGAR-2025'!$A$3:$BG$214,F$9,FALSE)</f>
        <v>1.2662656182885999E-2</v>
      </c>
      <c r="G77" s="5">
        <f>VLOOKUP($B77,'EDGAR-2025'!$A$3:$BG$214,G$9,FALSE)</f>
        <v>1.3442820738472999E-2</v>
      </c>
      <c r="H77" s="5">
        <f>VLOOKUP($B77,'EDGAR-2025'!$A$3:$BG$214,H$9,FALSE)</f>
        <v>1.5404875667028001E-2</v>
      </c>
      <c r="I77" s="5">
        <f>VLOOKUP($B77,'EDGAR-2025'!$A$3:$BG$214,I$9,FALSE)</f>
        <v>1.625747261109E-2</v>
      </c>
      <c r="J77" s="5">
        <f>VLOOKUP($B77,'EDGAR-2025'!$A$3:$BG$214,J$9,FALSE)</f>
        <v>1.7324638656485002E-2</v>
      </c>
      <c r="K77" s="5">
        <f>VLOOKUP($B77,'EDGAR-2025'!$A$3:$BG$214,K$9,FALSE)</f>
        <v>1.9192666594911999E-2</v>
      </c>
      <c r="L77" s="5">
        <f>VLOOKUP($B77,'EDGAR-2025'!$A$3:$BG$214,L$9,FALSE)</f>
        <v>1.7085840190593001E-2</v>
      </c>
      <c r="M77" s="5">
        <f>VLOOKUP($B77,'EDGAR-2025'!$A$3:$BG$214,M$9,FALSE)</f>
        <v>1.4266626057974E-2</v>
      </c>
      <c r="N77" s="5">
        <f>VLOOKUP($B77,'EDGAR-2025'!$A$3:$BG$214,N$9,FALSE)</f>
        <v>1.7094626952032999E-2</v>
      </c>
      <c r="O77" s="5">
        <f>VLOOKUP($B77,'EDGAR-2025'!$A$3:$BG$214,O$9,FALSE)</f>
        <v>1.7690351758625999E-2</v>
      </c>
      <c r="P77" s="5">
        <f>VLOOKUP($B77,'EDGAR-2025'!$A$3:$BG$214,P$9,FALSE)</f>
        <v>1.6778901386734001E-2</v>
      </c>
      <c r="Q77" s="5">
        <f>VLOOKUP($B77,'EDGAR-2025'!$A$3:$BG$214,Q$9,FALSE)</f>
        <v>1.7432827168360001E-2</v>
      </c>
      <c r="R77" s="5">
        <f>VLOOKUP($B77,'EDGAR-2025'!$A$3:$BG$214,R$9,FALSE)</f>
        <v>1.8464129615163E-2</v>
      </c>
      <c r="S77" s="5">
        <f>VLOOKUP($B77,'EDGAR-2025'!$A$3:$BG$214,S$9,FALSE)</f>
        <v>1.8800094981691998E-2</v>
      </c>
      <c r="T77" s="15">
        <f t="shared" si="21"/>
        <v>0.19822492596126851</v>
      </c>
      <c r="U77" s="15">
        <f t="shared" si="22"/>
        <v>1.6610985114442367E-2</v>
      </c>
      <c r="V77" s="15">
        <f t="shared" si="23"/>
        <v>3.4848657900788726E-2</v>
      </c>
      <c r="W77" s="5">
        <f>VLOOKUP($B77,'EDGAR-P-2025'!$A$3:$BI$214,W$9,FALSE)</f>
        <v>2.9210000000000256E-3</v>
      </c>
      <c r="X77" s="4">
        <f t="shared" si="24"/>
        <v>5.8523200794361001</v>
      </c>
      <c r="Y77" s="43">
        <f t="shared" ref="Y77:Y140" si="25">N77/$N$224</f>
        <v>4.6591365084914373E-7</v>
      </c>
      <c r="Z77" s="43">
        <f t="shared" ref="Z77:Z140" si="26">W77/$W$224</f>
        <v>3.787725396871235E-7</v>
      </c>
    </row>
    <row r="78" spans="2:26" ht="15" x14ac:dyDescent="0.25">
      <c r="B78" s="42" t="s">
        <v>102</v>
      </c>
      <c r="C78" s="5">
        <f>VLOOKUP($B78,'EDGAR-2025'!$A$3:$BG$214,C$9,FALSE)</f>
        <v>1.6084309302912001E-3</v>
      </c>
      <c r="D78" s="5">
        <f>VLOOKUP($B78,'EDGAR-2025'!$A$3:$BG$214,D$9,FALSE)</f>
        <v>1.9421713006259E-3</v>
      </c>
      <c r="E78" s="5">
        <f>VLOOKUP($B78,'EDGAR-2025'!$A$3:$BG$214,E$9,FALSE)</f>
        <v>1.9961024346825001E-3</v>
      </c>
      <c r="F78" s="5">
        <f>VLOOKUP($B78,'EDGAR-2025'!$A$3:$BG$214,F$9,FALSE)</f>
        <v>2.007972063516E-3</v>
      </c>
      <c r="G78" s="5">
        <f>VLOOKUP($B78,'EDGAR-2025'!$A$3:$BG$214,G$9,FALSE)</f>
        <v>2.0194368815619002E-3</v>
      </c>
      <c r="H78" s="5">
        <f>VLOOKUP($B78,'EDGAR-2025'!$A$3:$BG$214,H$9,FALSE)</f>
        <v>2.0199033333927001E-3</v>
      </c>
      <c r="I78" s="5">
        <f>VLOOKUP($B78,'EDGAR-2025'!$A$3:$BG$214,I$9,FALSE)</f>
        <v>2.0200422700999E-3</v>
      </c>
      <c r="J78" s="5">
        <f>VLOOKUP($B78,'EDGAR-2025'!$A$3:$BG$214,J$9,FALSE)</f>
        <v>2.0205781951139002E-3</v>
      </c>
      <c r="K78" s="5">
        <f>VLOOKUP($B78,'EDGAR-2025'!$A$3:$BG$214,K$9,FALSE)</f>
        <v>2.0232969929462E-3</v>
      </c>
      <c r="L78" s="5">
        <f>VLOOKUP($B78,'EDGAR-2025'!$A$3:$BG$214,L$9,FALSE)</f>
        <v>2.0375277698384E-3</v>
      </c>
      <c r="M78" s="5">
        <f>VLOOKUP($B78,'EDGAR-2025'!$A$3:$BG$214,M$9,FALSE)</f>
        <v>2.0521506485055999E-3</v>
      </c>
      <c r="N78" s="5">
        <f>VLOOKUP($B78,'EDGAR-2025'!$A$3:$BG$214,N$9,FALSE)</f>
        <v>2.0688221527992001E-3</v>
      </c>
      <c r="O78" s="5">
        <f>VLOOKUP($B78,'EDGAR-2025'!$A$3:$BG$214,O$9,FALSE)</f>
        <v>2.0856247405632998E-3</v>
      </c>
      <c r="P78" s="5">
        <f>VLOOKUP($B78,'EDGAR-2025'!$A$3:$BG$214,P$9,FALSE)</f>
        <v>2.0975275493075002E-3</v>
      </c>
      <c r="Q78" s="5">
        <f>VLOOKUP($B78,'EDGAR-2025'!$A$3:$BG$214,Q$9,FALSE)</f>
        <v>2.1113822696902E-3</v>
      </c>
      <c r="R78" s="5">
        <f>VLOOKUP($B78,'EDGAR-2025'!$A$3:$BG$214,R$9,FALSE)</f>
        <v>2.1252764530481001E-3</v>
      </c>
      <c r="S78" s="5">
        <f>VLOOKUP($B78,'EDGAR-2025'!$A$3:$BG$214,S$9,FALSE)</f>
        <v>2.1393981737272E-3</v>
      </c>
      <c r="T78" s="15">
        <f t="shared" ref="T78:T141" si="27">N78/M78-1</f>
        <v>8.1239183418335692E-3</v>
      </c>
      <c r="U78" s="15">
        <f t="shared" ref="U78:U141" si="28">AVERAGE(N78/M78-1,M78/L78-1)</f>
        <v>7.6503467462084584E-3</v>
      </c>
      <c r="V78" s="15">
        <f t="shared" ref="V78:V141" si="29">O78/N78-1</f>
        <v>8.1218135359606425E-3</v>
      </c>
      <c r="W78" s="5">
        <f>VLOOKUP($B78,'EDGAR-P-2025'!$A$3:$BI$214,W$9,FALSE)</f>
        <v>4.969200000000093E-2</v>
      </c>
      <c r="X78" s="4">
        <f t="shared" ref="X78:X141" si="30">N78/W78</f>
        <v>4.1632901730643997E-2</v>
      </c>
      <c r="Y78" s="43">
        <f t="shared" si="25"/>
        <v>5.6385698551533952E-8</v>
      </c>
      <c r="Z78" s="43">
        <f t="shared" si="26"/>
        <v>6.4436717022022349E-6</v>
      </c>
    </row>
    <row r="79" spans="2:26" ht="15" x14ac:dyDescent="0.25">
      <c r="B79" s="42" t="s">
        <v>103</v>
      </c>
      <c r="C79" s="5">
        <f>VLOOKUP($B79,'EDGAR-2025'!$A$3:$BG$214,C$9,FALSE)</f>
        <v>1.0082300931110999</v>
      </c>
      <c r="D79" s="5">
        <f>VLOOKUP($B79,'EDGAR-2025'!$A$3:$BG$214,D$9,FALSE)</f>
        <v>1.7308392995290001</v>
      </c>
      <c r="E79" s="5">
        <f>VLOOKUP($B79,'EDGAR-2025'!$A$3:$BG$214,E$9,FALSE)</f>
        <v>1.6965259055541999</v>
      </c>
      <c r="F79" s="5">
        <f>VLOOKUP($B79,'EDGAR-2025'!$A$3:$BG$214,F$9,FALSE)</f>
        <v>1.2454424710215</v>
      </c>
      <c r="G79" s="5">
        <f>VLOOKUP($B79,'EDGAR-2025'!$A$3:$BG$214,G$9,FALSE)</f>
        <v>1.2051615421277</v>
      </c>
      <c r="H79" s="5">
        <f>VLOOKUP($B79,'EDGAR-2025'!$A$3:$BG$214,H$9,FALSE)</f>
        <v>1.3731142101002001</v>
      </c>
      <c r="I79" s="5">
        <f>VLOOKUP($B79,'EDGAR-2025'!$A$3:$BG$214,I$9,FALSE)</f>
        <v>1.5598735531921999</v>
      </c>
      <c r="J79" s="5">
        <f>VLOOKUP($B79,'EDGAR-2025'!$A$3:$BG$214,J$9,FALSE)</f>
        <v>1.6171970696514</v>
      </c>
      <c r="K79" s="5">
        <f>VLOOKUP($B79,'EDGAR-2025'!$A$3:$BG$214,K$9,FALSE)</f>
        <v>1.5924715576207</v>
      </c>
      <c r="L79" s="5">
        <f>VLOOKUP($B79,'EDGAR-2025'!$A$3:$BG$214,L$9,FALSE)</f>
        <v>1.5405649323188</v>
      </c>
      <c r="M79" s="5">
        <f>VLOOKUP($B79,'EDGAR-2025'!$A$3:$BG$214,M$9,FALSE)</f>
        <v>1.6549158989943999</v>
      </c>
      <c r="N79" s="5">
        <f>VLOOKUP($B79,'EDGAR-2025'!$A$3:$BG$214,N$9,FALSE)</f>
        <v>1.6189527277421001</v>
      </c>
      <c r="O79" s="5">
        <f>VLOOKUP($B79,'EDGAR-2025'!$A$3:$BG$214,O$9,FALSE)</f>
        <v>1.0743179240880001</v>
      </c>
      <c r="P79" s="5">
        <f>VLOOKUP($B79,'EDGAR-2025'!$A$3:$BG$214,P$9,FALSE)</f>
        <v>1.3426985758698</v>
      </c>
      <c r="Q79" s="5">
        <f>VLOOKUP($B79,'EDGAR-2025'!$A$3:$BG$214,Q$9,FALSE)</f>
        <v>1.4343250001123999</v>
      </c>
      <c r="R79" s="5">
        <f>VLOOKUP($B79,'EDGAR-2025'!$A$3:$BG$214,R$9,FALSE)</f>
        <v>1.4378002112113999</v>
      </c>
      <c r="S79" s="5">
        <f>VLOOKUP($B79,'EDGAR-2025'!$A$3:$BG$214,S$9,FALSE)</f>
        <v>1.5066707448211001</v>
      </c>
      <c r="T79" s="15">
        <f t="shared" si="27"/>
        <v>-2.1731117136618683E-2</v>
      </c>
      <c r="U79" s="15">
        <f t="shared" si="28"/>
        <v>2.6247764043637656E-2</v>
      </c>
      <c r="V79" s="15">
        <f t="shared" si="29"/>
        <v>-0.33641180148211258</v>
      </c>
      <c r="W79" s="5">
        <f>VLOOKUP($B79,'EDGAR-P-2025'!$A$3:$BI$214,W$9,FALSE)</f>
        <v>0.91875700000000282</v>
      </c>
      <c r="X79" s="4">
        <f t="shared" si="30"/>
        <v>1.7621119923354001</v>
      </c>
      <c r="Y79" s="43">
        <f t="shared" si="25"/>
        <v>4.412451807524215E-5</v>
      </c>
      <c r="Z79" s="43">
        <f t="shared" si="26"/>
        <v>1.1913725513362565E-4</v>
      </c>
    </row>
    <row r="80" spans="2:26" ht="15" x14ac:dyDescent="0.25">
      <c r="B80" s="42" t="s">
        <v>104</v>
      </c>
      <c r="C80" s="5">
        <f>VLOOKUP($B80,'EDGAR-2025'!$A$3:$BG$214,C$9,FALSE)</f>
        <v>56.226208545988001</v>
      </c>
      <c r="D80" s="5">
        <f>VLOOKUP($B80,'EDGAR-2025'!$A$3:$BG$214,D$9,FALSE)</f>
        <v>58.246359327908998</v>
      </c>
      <c r="E80" s="5">
        <f>VLOOKUP($B80,'EDGAR-2025'!$A$3:$BG$214,E$9,FALSE)</f>
        <v>65.846890843210005</v>
      </c>
      <c r="F80" s="5">
        <f>VLOOKUP($B80,'EDGAR-2025'!$A$3:$BG$214,F$9,FALSE)</f>
        <v>58.222266800341998</v>
      </c>
      <c r="G80" s="5">
        <f>VLOOKUP($B80,'EDGAR-2025'!$A$3:$BG$214,G$9,FALSE)</f>
        <v>52.326681193261997</v>
      </c>
      <c r="H80" s="5">
        <f>VLOOKUP($B80,'EDGAR-2025'!$A$3:$BG$214,H$9,FALSE)</f>
        <v>53.331256170282003</v>
      </c>
      <c r="I80" s="5">
        <f>VLOOKUP($B80,'EDGAR-2025'!$A$3:$BG$214,I$9,FALSE)</f>
        <v>49.441635807696002</v>
      </c>
      <c r="J80" s="5">
        <f>VLOOKUP($B80,'EDGAR-2025'!$A$3:$BG$214,J$9,FALSE)</f>
        <v>45.975778213912001</v>
      </c>
      <c r="K80" s="5">
        <f>VLOOKUP($B80,'EDGAR-2025'!$A$3:$BG$214,K$9,FALSE)</f>
        <v>48.807138481175997</v>
      </c>
      <c r="L80" s="5">
        <f>VLOOKUP($B80,'EDGAR-2025'!$A$3:$BG$214,L$9,FALSE)</f>
        <v>46.075875376437999</v>
      </c>
      <c r="M80" s="5">
        <f>VLOOKUP($B80,'EDGAR-2025'!$A$3:$BG$214,M$9,FALSE)</f>
        <v>47.439240655462001</v>
      </c>
      <c r="N80" s="5">
        <f>VLOOKUP($B80,'EDGAR-2025'!$A$3:$BG$214,N$9,FALSE)</f>
        <v>44.141248962516002</v>
      </c>
      <c r="O80" s="5">
        <f>VLOOKUP($B80,'EDGAR-2025'!$A$3:$BG$214,O$9,FALSE)</f>
        <v>39.474000738767998</v>
      </c>
      <c r="P80" s="5">
        <f>VLOOKUP($B80,'EDGAR-2025'!$A$3:$BG$214,P$9,FALSE)</f>
        <v>39.312365142122999</v>
      </c>
      <c r="Q80" s="5">
        <f>VLOOKUP($B80,'EDGAR-2025'!$A$3:$BG$214,Q$9,FALSE)</f>
        <v>37.123818137424998</v>
      </c>
      <c r="R80" s="5">
        <f>VLOOKUP($B80,'EDGAR-2025'!$A$3:$BG$214,R$9,FALSE)</f>
        <v>32.886685680444998</v>
      </c>
      <c r="S80" s="5">
        <f>VLOOKUP($B80,'EDGAR-2025'!$A$3:$BG$214,S$9,FALSE)</f>
        <v>31.107444084855999</v>
      </c>
      <c r="T80" s="15">
        <f t="shared" si="27"/>
        <v>-6.9520330582405254E-2</v>
      </c>
      <c r="U80" s="15">
        <f t="shared" si="28"/>
        <v>-1.9965380950315303E-2</v>
      </c>
      <c r="V80" s="15">
        <f t="shared" si="29"/>
        <v>-0.10573439432380705</v>
      </c>
      <c r="W80" s="5">
        <f>VLOOKUP($B80,'EDGAR-P-2025'!$A$3:$BI$214,W$9,FALSE)</f>
        <v>5.5613890001999309</v>
      </c>
      <c r="X80" s="4">
        <f t="shared" si="30"/>
        <v>7.9370907089809997</v>
      </c>
      <c r="Y80" s="43">
        <f t="shared" si="25"/>
        <v>1.2030686902308196E-3</v>
      </c>
      <c r="Z80" s="43">
        <f t="shared" si="26"/>
        <v>7.2115762950829916E-4</v>
      </c>
    </row>
    <row r="81" spans="2:26" ht="15" x14ac:dyDescent="0.25">
      <c r="B81" s="42" t="s">
        <v>105</v>
      </c>
      <c r="C81" s="5">
        <f>VLOOKUP($B81,'EDGAR-2025'!$A$3:$BG$214,C$9,FALSE)</f>
        <v>384.98285392339</v>
      </c>
      <c r="D81" s="5">
        <f>VLOOKUP($B81,'EDGAR-2025'!$A$3:$BG$214,D$9,FALSE)</f>
        <v>407.76382173949997</v>
      </c>
      <c r="E81" s="5">
        <f>VLOOKUP($B81,'EDGAR-2025'!$A$3:$BG$214,E$9,FALSE)</f>
        <v>377.27868863981001</v>
      </c>
      <c r="F81" s="5">
        <f>VLOOKUP($B81,'EDGAR-2025'!$A$3:$BG$214,F$9,FALSE)</f>
        <v>363.68974957244001</v>
      </c>
      <c r="G81" s="5">
        <f>VLOOKUP($B81,'EDGAR-2025'!$A$3:$BG$214,G$9,FALSE)</f>
        <v>365.02362487082002</v>
      </c>
      <c r="H81" s="5">
        <f>VLOOKUP($B81,'EDGAR-2025'!$A$3:$BG$214,H$9,FALSE)</f>
        <v>360.15868936535998</v>
      </c>
      <c r="I81" s="5">
        <f>VLOOKUP($B81,'EDGAR-2025'!$A$3:$BG$214,I$9,FALSE)</f>
        <v>326.95091501093998</v>
      </c>
      <c r="J81" s="5">
        <f>VLOOKUP($B81,'EDGAR-2025'!$A$3:$BG$214,J$9,FALSE)</f>
        <v>332.15333234513002</v>
      </c>
      <c r="K81" s="5">
        <f>VLOOKUP($B81,'EDGAR-2025'!$A$3:$BG$214,K$9,FALSE)</f>
        <v>334.77318863721001</v>
      </c>
      <c r="L81" s="5">
        <f>VLOOKUP($B81,'EDGAR-2025'!$A$3:$BG$214,L$9,FALSE)</f>
        <v>338.70897418146001</v>
      </c>
      <c r="M81" s="5">
        <f>VLOOKUP($B81,'EDGAR-2025'!$A$3:$BG$214,M$9,FALSE)</f>
        <v>328.55010101137998</v>
      </c>
      <c r="N81" s="5">
        <f>VLOOKUP($B81,'EDGAR-2025'!$A$3:$BG$214,N$9,FALSE)</f>
        <v>322.90426364305</v>
      </c>
      <c r="O81" s="5">
        <f>VLOOKUP($B81,'EDGAR-2025'!$A$3:$BG$214,O$9,FALSE)</f>
        <v>287.08680914748999</v>
      </c>
      <c r="P81" s="5">
        <f>VLOOKUP($B81,'EDGAR-2025'!$A$3:$BG$214,P$9,FALSE)</f>
        <v>316.70441717648998</v>
      </c>
      <c r="Q81" s="5">
        <f>VLOOKUP($B81,'EDGAR-2025'!$A$3:$BG$214,Q$9,FALSE)</f>
        <v>307.68024448109998</v>
      </c>
      <c r="R81" s="5">
        <f>VLOOKUP($B81,'EDGAR-2025'!$A$3:$BG$214,R$9,FALSE)</f>
        <v>284.15411327360999</v>
      </c>
      <c r="S81" s="5">
        <f>VLOOKUP($B81,'EDGAR-2025'!$A$3:$BG$214,S$9,FALSE)</f>
        <v>274.45052411127</v>
      </c>
      <c r="T81" s="15">
        <f t="shared" si="27"/>
        <v>-1.7184098714169704E-2</v>
      </c>
      <c r="U81" s="15">
        <f t="shared" si="28"/>
        <v>-2.3588512315632748E-2</v>
      </c>
      <c r="V81" s="15">
        <f t="shared" si="29"/>
        <v>-0.11092282923570784</v>
      </c>
      <c r="W81" s="5">
        <f>VLOOKUP($B81,'EDGAR-P-2025'!$A$3:$BI$214,W$9,FALSE)</f>
        <v>65.480709999999135</v>
      </c>
      <c r="X81" s="4">
        <f t="shared" si="30"/>
        <v>4.9312883693999998</v>
      </c>
      <c r="Y81" s="43">
        <f t="shared" si="25"/>
        <v>8.8007480228046702E-3</v>
      </c>
      <c r="Z81" s="43">
        <f t="shared" si="26"/>
        <v>8.4910286981223822E-3</v>
      </c>
    </row>
    <row r="82" spans="2:26" ht="15" x14ac:dyDescent="0.25">
      <c r="B82" s="42" t="s">
        <v>106</v>
      </c>
      <c r="C82" s="5">
        <f>VLOOKUP($B82,'EDGAR-2025'!$A$3:$BG$214,C$9,FALSE)</f>
        <v>0.25745762169677999</v>
      </c>
      <c r="D82" s="5">
        <f>VLOOKUP($B82,'EDGAR-2025'!$A$3:$BG$214,D$9,FALSE)</f>
        <v>0.19990415243637999</v>
      </c>
      <c r="E82" s="5">
        <f>VLOOKUP($B82,'EDGAR-2025'!$A$3:$BG$214,E$9,FALSE)</f>
        <v>0.32865526665064998</v>
      </c>
      <c r="F82" s="5">
        <f>VLOOKUP($B82,'EDGAR-2025'!$A$3:$BG$214,F$9,FALSE)</f>
        <v>0.35787077850706001</v>
      </c>
      <c r="G82" s="5">
        <f>VLOOKUP($B82,'EDGAR-2025'!$A$3:$BG$214,G$9,FALSE)</f>
        <v>0.36241041090643999</v>
      </c>
      <c r="H82" s="5">
        <f>VLOOKUP($B82,'EDGAR-2025'!$A$3:$BG$214,H$9,FALSE)</f>
        <v>0.35734053905464003</v>
      </c>
      <c r="I82" s="5">
        <f>VLOOKUP($B82,'EDGAR-2025'!$A$3:$BG$214,I$9,FALSE)</f>
        <v>0.35382215274543</v>
      </c>
      <c r="J82" s="5">
        <f>VLOOKUP($B82,'EDGAR-2025'!$A$3:$BG$214,J$9,FALSE)</f>
        <v>0.35073170124570002</v>
      </c>
      <c r="K82" s="5">
        <f>VLOOKUP($B82,'EDGAR-2025'!$A$3:$BG$214,K$9,FALSE)</f>
        <v>0.35909449566698998</v>
      </c>
      <c r="L82" s="5">
        <f>VLOOKUP($B82,'EDGAR-2025'!$A$3:$BG$214,L$9,FALSE)</f>
        <v>0.35646087585476</v>
      </c>
      <c r="M82" s="5">
        <f>VLOOKUP($B82,'EDGAR-2025'!$A$3:$BG$214,M$9,FALSE)</f>
        <v>0.36112684428685998</v>
      </c>
      <c r="N82" s="5">
        <f>VLOOKUP($B82,'EDGAR-2025'!$A$3:$BG$214,N$9,FALSE)</f>
        <v>0.36273741848642999</v>
      </c>
      <c r="O82" s="5">
        <f>VLOOKUP($B82,'EDGAR-2025'!$A$3:$BG$214,O$9,FALSE)</f>
        <v>0.36042790502590999</v>
      </c>
      <c r="P82" s="5">
        <f>VLOOKUP($B82,'EDGAR-2025'!$A$3:$BG$214,P$9,FALSE)</f>
        <v>0.36427375302484</v>
      </c>
      <c r="Q82" s="5">
        <f>VLOOKUP($B82,'EDGAR-2025'!$A$3:$BG$214,Q$9,FALSE)</f>
        <v>0.36428788718616001</v>
      </c>
      <c r="R82" s="5">
        <f>VLOOKUP($B82,'EDGAR-2025'!$A$3:$BG$214,R$9,FALSE)</f>
        <v>0.38406454660921002</v>
      </c>
      <c r="S82" s="5">
        <f>VLOOKUP($B82,'EDGAR-2025'!$A$3:$BG$214,S$9,FALSE)</f>
        <v>0.39098538068024002</v>
      </c>
      <c r="T82" s="15">
        <f t="shared" si="27"/>
        <v>4.459857318972027E-3</v>
      </c>
      <c r="U82" s="15">
        <f t="shared" si="28"/>
        <v>8.7747821737902409E-3</v>
      </c>
      <c r="V82" s="15">
        <f t="shared" si="29"/>
        <v>-6.3669016286126423E-3</v>
      </c>
      <c r="W82" s="5">
        <f>VLOOKUP($B82,'EDGAR-P-2025'!$A$3:$BI$214,W$9,FALSE)</f>
        <v>0.29684699996000652</v>
      </c>
      <c r="X82" s="4">
        <f t="shared" si="30"/>
        <v>1.2219676080112001</v>
      </c>
      <c r="Y82" s="43">
        <f t="shared" si="25"/>
        <v>9.8863997103199285E-6</v>
      </c>
      <c r="Z82" s="43">
        <f t="shared" si="26"/>
        <v>3.8492807967598124E-5</v>
      </c>
    </row>
    <row r="83" spans="2:26" ht="15" x14ac:dyDescent="0.25">
      <c r="B83" s="42" t="s">
        <v>107</v>
      </c>
      <c r="C83" s="5">
        <f>VLOOKUP($B83,'EDGAR-2025'!$A$3:$BG$214,C$9,FALSE)</f>
        <v>0.84657107211962002</v>
      </c>
      <c r="D83" s="5">
        <f>VLOOKUP($B83,'EDGAR-2025'!$A$3:$BG$214,D$9,FALSE)</f>
        <v>0.94125171308160005</v>
      </c>
      <c r="E83" s="5">
        <f>VLOOKUP($B83,'EDGAR-2025'!$A$3:$BG$214,E$9,FALSE)</f>
        <v>0.98970434130190998</v>
      </c>
      <c r="F83" s="5">
        <f>VLOOKUP($B83,'EDGAR-2025'!$A$3:$BG$214,F$9,FALSE)</f>
        <v>0.95713705982635</v>
      </c>
      <c r="G83" s="5">
        <f>VLOOKUP($B83,'EDGAR-2025'!$A$3:$BG$214,G$9,FALSE)</f>
        <v>0.92463780294486997</v>
      </c>
      <c r="H83" s="5">
        <f>VLOOKUP($B83,'EDGAR-2025'!$A$3:$BG$214,H$9,FALSE)</f>
        <v>0.99380362311474002</v>
      </c>
      <c r="I83" s="5">
        <f>VLOOKUP($B83,'EDGAR-2025'!$A$3:$BG$214,I$9,FALSE)</f>
        <v>0.98347996472729005</v>
      </c>
      <c r="J83" s="5">
        <f>VLOOKUP($B83,'EDGAR-2025'!$A$3:$BG$214,J$9,FALSE)</f>
        <v>1.0057704226205999</v>
      </c>
      <c r="K83" s="5">
        <f>VLOOKUP($B83,'EDGAR-2025'!$A$3:$BG$214,K$9,FALSE)</f>
        <v>1.0079496222061</v>
      </c>
      <c r="L83" s="5">
        <f>VLOOKUP($B83,'EDGAR-2025'!$A$3:$BG$214,L$9,FALSE)</f>
        <v>0.88078927203504997</v>
      </c>
      <c r="M83" s="5">
        <f>VLOOKUP($B83,'EDGAR-2025'!$A$3:$BG$214,M$9,FALSE)</f>
        <v>0.78293438948592997</v>
      </c>
      <c r="N83" s="5">
        <f>VLOOKUP($B83,'EDGAR-2025'!$A$3:$BG$214,N$9,FALSE)</f>
        <v>0.78503846727908</v>
      </c>
      <c r="O83" s="5">
        <f>VLOOKUP($B83,'EDGAR-2025'!$A$3:$BG$214,O$9,FALSE)</f>
        <v>0.71501825734083002</v>
      </c>
      <c r="P83" s="5">
        <f>VLOOKUP($B83,'EDGAR-2025'!$A$3:$BG$214,P$9,FALSE)</f>
        <v>0.64002991421526001</v>
      </c>
      <c r="Q83" s="5">
        <f>VLOOKUP($B83,'EDGAR-2025'!$A$3:$BG$214,Q$9,FALSE)</f>
        <v>0.92581158715081002</v>
      </c>
      <c r="R83" s="5">
        <f>VLOOKUP($B83,'EDGAR-2025'!$A$3:$BG$214,R$9,FALSE)</f>
        <v>0.92821786491184</v>
      </c>
      <c r="S83" s="5">
        <f>VLOOKUP($B83,'EDGAR-2025'!$A$3:$BG$214,S$9,FALSE)</f>
        <v>0.97389319819393005</v>
      </c>
      <c r="T83" s="15">
        <f t="shared" si="27"/>
        <v>2.6874254361615169E-3</v>
      </c>
      <c r="U83" s="15">
        <f t="shared" si="28"/>
        <v>-5.4205829979588449E-2</v>
      </c>
      <c r="V83" s="15">
        <f t="shared" si="29"/>
        <v>-8.9193348933508831E-2</v>
      </c>
      <c r="W83" s="5">
        <f>VLOOKUP($B83,'EDGAR-P-2025'!$A$3:$BI$214,W$9,FALSE)</f>
        <v>0.28850599999999693</v>
      </c>
      <c r="X83" s="4">
        <f t="shared" si="30"/>
        <v>2.7210472824797001</v>
      </c>
      <c r="Y83" s="43">
        <f t="shared" si="25"/>
        <v>2.1396204747452167E-5</v>
      </c>
      <c r="Z83" s="43">
        <f t="shared" si="26"/>
        <v>3.7411212028405045E-5</v>
      </c>
    </row>
    <row r="84" spans="2:26" ht="15" x14ac:dyDescent="0.25">
      <c r="B84" s="42" t="s">
        <v>108</v>
      </c>
      <c r="C84" s="5">
        <f>VLOOKUP($B84,'EDGAR-2025'!$A$3:$BG$214,C$9,FALSE)</f>
        <v>6.1713449691836004</v>
      </c>
      <c r="D84" s="5">
        <f>VLOOKUP($B84,'EDGAR-2025'!$A$3:$BG$214,D$9,FALSE)</f>
        <v>6.3917010233970002</v>
      </c>
      <c r="E84" s="5">
        <f>VLOOKUP($B84,'EDGAR-2025'!$A$3:$BG$214,E$9,FALSE)</f>
        <v>5.9582101690842997</v>
      </c>
      <c r="F84" s="5">
        <f>VLOOKUP($B84,'EDGAR-2025'!$A$3:$BG$214,F$9,FALSE)</f>
        <v>5.8200115271586998</v>
      </c>
      <c r="G84" s="5">
        <f>VLOOKUP($B84,'EDGAR-2025'!$A$3:$BG$214,G$9,FALSE)</f>
        <v>5.8900089032127996</v>
      </c>
      <c r="H84" s="5">
        <f>VLOOKUP($B84,'EDGAR-2025'!$A$3:$BG$214,H$9,FALSE)</f>
        <v>6.0776723375152999</v>
      </c>
      <c r="I84" s="5">
        <f>VLOOKUP($B84,'EDGAR-2025'!$A$3:$BG$214,I$9,FALSE)</f>
        <v>6.2671364142919996</v>
      </c>
      <c r="J84" s="5">
        <f>VLOOKUP($B84,'EDGAR-2025'!$A$3:$BG$214,J$9,FALSE)</f>
        <v>6.4413259252627997</v>
      </c>
      <c r="K84" s="5">
        <f>VLOOKUP($B84,'EDGAR-2025'!$A$3:$BG$214,K$9,FALSE)</f>
        <v>6.5589959204254997</v>
      </c>
      <c r="L84" s="5">
        <f>VLOOKUP($B84,'EDGAR-2025'!$A$3:$BG$214,L$9,FALSE)</f>
        <v>5.7489369462540996</v>
      </c>
      <c r="M84" s="5">
        <f>VLOOKUP($B84,'EDGAR-2025'!$A$3:$BG$214,M$9,FALSE)</f>
        <v>5.4109394085947002</v>
      </c>
      <c r="N84" s="5">
        <f>VLOOKUP($B84,'EDGAR-2025'!$A$3:$BG$214,N$9,FALSE)</f>
        <v>5.6528308458509002</v>
      </c>
      <c r="O84" s="5">
        <f>VLOOKUP($B84,'EDGAR-2025'!$A$3:$BG$214,O$9,FALSE)</f>
        <v>5.5287382936388001</v>
      </c>
      <c r="P84" s="5">
        <f>VLOOKUP($B84,'EDGAR-2025'!$A$3:$BG$214,P$9,FALSE)</f>
        <v>5.3647244126810003</v>
      </c>
      <c r="Q84" s="5">
        <f>VLOOKUP($B84,'EDGAR-2025'!$A$3:$BG$214,Q$9,FALSE)</f>
        <v>5.5833088781443996</v>
      </c>
      <c r="R84" s="5">
        <f>VLOOKUP($B84,'EDGAR-2025'!$A$3:$BG$214,R$9,FALSE)</f>
        <v>5.1204761339748996</v>
      </c>
      <c r="S84" s="5">
        <f>VLOOKUP($B84,'EDGAR-2025'!$A$3:$BG$214,S$9,FALSE)</f>
        <v>5.1985272345876004</v>
      </c>
      <c r="T84" s="15">
        <f t="shared" si="27"/>
        <v>4.470414820612878E-2</v>
      </c>
      <c r="U84" s="15">
        <f t="shared" si="28"/>
        <v>-7.0444509257613364E-3</v>
      </c>
      <c r="V84" s="15">
        <f t="shared" si="29"/>
        <v>-2.1952284721766024E-2</v>
      </c>
      <c r="W84" s="5">
        <f>VLOOKUP($B84,'EDGAR-P-2025'!$A$3:$BI$214,W$9,FALSE)</f>
        <v>2.1090989998999894</v>
      </c>
      <c r="X84" s="4">
        <f t="shared" si="30"/>
        <v>2.6802112400219</v>
      </c>
      <c r="Y84" s="43">
        <f t="shared" si="25"/>
        <v>1.5406777020716598E-4</v>
      </c>
      <c r="Z84" s="43">
        <f t="shared" si="26"/>
        <v>2.7349153873457177E-4</v>
      </c>
    </row>
    <row r="85" spans="2:26" ht="15" x14ac:dyDescent="0.25">
      <c r="B85" s="42" t="s">
        <v>109</v>
      </c>
      <c r="C85" s="5">
        <f>VLOOKUP($B85,'EDGAR-2025'!$A$3:$BG$214,C$9,FALSE)</f>
        <v>34.490705459703001</v>
      </c>
      <c r="D85" s="5">
        <f>VLOOKUP($B85,'EDGAR-2025'!$A$3:$BG$214,D$9,FALSE)</f>
        <v>4.9792731416668001</v>
      </c>
      <c r="E85" s="5">
        <f>VLOOKUP($B85,'EDGAR-2025'!$A$3:$BG$214,E$9,FALSE)</f>
        <v>6.3123532890889997</v>
      </c>
      <c r="F85" s="5">
        <f>VLOOKUP($B85,'EDGAR-2025'!$A$3:$BG$214,F$9,FALSE)</f>
        <v>7.5848069444700004</v>
      </c>
      <c r="G85" s="5">
        <f>VLOOKUP($B85,'EDGAR-2025'!$A$3:$BG$214,G$9,FALSE)</f>
        <v>8.2737754516237008</v>
      </c>
      <c r="H85" s="5">
        <f>VLOOKUP($B85,'EDGAR-2025'!$A$3:$BG$214,H$9,FALSE)</f>
        <v>9.1493208102401997</v>
      </c>
      <c r="I85" s="5">
        <f>VLOOKUP($B85,'EDGAR-2025'!$A$3:$BG$214,I$9,FALSE)</f>
        <v>9.8404497246398002</v>
      </c>
      <c r="J85" s="5">
        <f>VLOOKUP($B85,'EDGAR-2025'!$A$3:$BG$214,J$9,FALSE)</f>
        <v>10.647008885193999</v>
      </c>
      <c r="K85" s="5">
        <f>VLOOKUP($B85,'EDGAR-2025'!$A$3:$BG$214,K$9,FALSE)</f>
        <v>11.025227873959</v>
      </c>
      <c r="L85" s="5">
        <f>VLOOKUP($B85,'EDGAR-2025'!$A$3:$BG$214,L$9,FALSE)</f>
        <v>11.170930695846</v>
      </c>
      <c r="M85" s="5">
        <f>VLOOKUP($B85,'EDGAR-2025'!$A$3:$BG$214,M$9,FALSE)</f>
        <v>11.136998259099</v>
      </c>
      <c r="N85" s="5">
        <f>VLOOKUP($B85,'EDGAR-2025'!$A$3:$BG$214,N$9,FALSE)</f>
        <v>11.922659848966999</v>
      </c>
      <c r="O85" s="5">
        <f>VLOOKUP($B85,'EDGAR-2025'!$A$3:$BG$214,O$9,FALSE)</f>
        <v>11.540590024023</v>
      </c>
      <c r="P85" s="5">
        <f>VLOOKUP($B85,'EDGAR-2025'!$A$3:$BG$214,P$9,FALSE)</f>
        <v>12.343179101078</v>
      </c>
      <c r="Q85" s="5">
        <f>VLOOKUP($B85,'EDGAR-2025'!$A$3:$BG$214,Q$9,FALSE)</f>
        <v>13.462971845237</v>
      </c>
      <c r="R85" s="5">
        <f>VLOOKUP($B85,'EDGAR-2025'!$A$3:$BG$214,R$9,FALSE)</f>
        <v>13.556331045994</v>
      </c>
      <c r="S85" s="5">
        <f>VLOOKUP($B85,'EDGAR-2025'!$A$3:$BG$214,S$9,FALSE)</f>
        <v>13.467407776928001</v>
      </c>
      <c r="T85" s="15">
        <f t="shared" si="27"/>
        <v>7.0545183862815941E-2</v>
      </c>
      <c r="U85" s="15">
        <f t="shared" si="28"/>
        <v>3.3753809044337613E-2</v>
      </c>
      <c r="V85" s="15">
        <f t="shared" si="29"/>
        <v>-3.2045686934287776E-2</v>
      </c>
      <c r="W85" s="5">
        <f>VLOOKUP($B85,'EDGAR-P-2025'!$A$3:$BI$214,W$9,FALSE)</f>
        <v>3.904204000000127</v>
      </c>
      <c r="X85" s="4">
        <f t="shared" si="30"/>
        <v>3.0538004287087999</v>
      </c>
      <c r="Y85" s="43">
        <f t="shared" si="25"/>
        <v>3.2495181051050011E-4</v>
      </c>
      <c r="Z85" s="43">
        <f t="shared" si="26"/>
        <v>5.0626678005363281E-4</v>
      </c>
    </row>
    <row r="86" spans="2:26" ht="15" x14ac:dyDescent="0.25">
      <c r="B86" s="42" t="s">
        <v>5</v>
      </c>
      <c r="C86" s="5">
        <f>VLOOKUP($B86,'EDGAR-2025'!$A$3:$BG$214,C$9,FALSE)</f>
        <v>1012.7015907676</v>
      </c>
      <c r="D86" s="5">
        <f>VLOOKUP($B86,'EDGAR-2025'!$A$3:$BG$214,D$9,FALSE)</f>
        <v>841.74805964522</v>
      </c>
      <c r="E86" s="5">
        <f>VLOOKUP($B86,'EDGAR-2025'!$A$3:$BG$214,E$9,FALSE)</f>
        <v>814.96200858483996</v>
      </c>
      <c r="F86" s="5">
        <f>VLOOKUP($B86,'EDGAR-2025'!$A$3:$BG$214,F$9,FALSE)</f>
        <v>788.12114393456</v>
      </c>
      <c r="G86" s="5">
        <f>VLOOKUP($B86,'EDGAR-2025'!$A$3:$BG$214,G$9,FALSE)</f>
        <v>800.03210417915</v>
      </c>
      <c r="H86" s="5">
        <f>VLOOKUP($B86,'EDGAR-2025'!$A$3:$BG$214,H$9,FALSE)</f>
        <v>817.81575706547005</v>
      </c>
      <c r="I86" s="5">
        <f>VLOOKUP($B86,'EDGAR-2025'!$A$3:$BG$214,I$9,FALSE)</f>
        <v>778.75272726810999</v>
      </c>
      <c r="J86" s="5">
        <f>VLOOKUP($B86,'EDGAR-2025'!$A$3:$BG$214,J$9,FALSE)</f>
        <v>784.91432189558998</v>
      </c>
      <c r="K86" s="5">
        <f>VLOOKUP($B86,'EDGAR-2025'!$A$3:$BG$214,K$9,FALSE)</f>
        <v>789.24893630663996</v>
      </c>
      <c r="L86" s="5">
        <f>VLOOKUP($B86,'EDGAR-2025'!$A$3:$BG$214,L$9,FALSE)</f>
        <v>774.47668191236005</v>
      </c>
      <c r="M86" s="5">
        <f>VLOOKUP($B86,'EDGAR-2025'!$A$3:$BG$214,M$9,FALSE)</f>
        <v>746.69743900770004</v>
      </c>
      <c r="N86" s="5">
        <f>VLOOKUP($B86,'EDGAR-2025'!$A$3:$BG$214,N$9,FALSE)</f>
        <v>696.50021406515998</v>
      </c>
      <c r="O86" s="5">
        <f>VLOOKUP($B86,'EDGAR-2025'!$A$3:$BG$214,O$9,FALSE)</f>
        <v>642.08777683897995</v>
      </c>
      <c r="P86" s="5">
        <f>VLOOKUP($B86,'EDGAR-2025'!$A$3:$BG$214,P$9,FALSE)</f>
        <v>670.66699129765004</v>
      </c>
      <c r="Q86" s="5">
        <f>VLOOKUP($B86,'EDGAR-2025'!$A$3:$BG$214,Q$9,FALSE)</f>
        <v>658.08855885511002</v>
      </c>
      <c r="R86" s="5">
        <f>VLOOKUP($B86,'EDGAR-2025'!$A$3:$BG$214,R$9,FALSE)</f>
        <v>589.65963081698999</v>
      </c>
      <c r="S86" s="5">
        <f>VLOOKUP($B86,'EDGAR-2025'!$A$3:$BG$214,S$9,FALSE)</f>
        <v>579.93560733102004</v>
      </c>
      <c r="T86" s="15">
        <f t="shared" si="27"/>
        <v>-6.7225655694290398E-2</v>
      </c>
      <c r="U86" s="15">
        <f t="shared" si="28"/>
        <v>-5.1547030098442637E-2</v>
      </c>
      <c r="V86" s="15">
        <f t="shared" si="29"/>
        <v>-7.8122642502288731E-2</v>
      </c>
      <c r="W86" s="5">
        <f>VLOOKUP($B86,'EDGAR-P-2025'!$A$3:$BI$214,W$9,FALSE)</f>
        <v>82.43863900000008</v>
      </c>
      <c r="X86" s="4">
        <f t="shared" si="30"/>
        <v>8.4487107321745007</v>
      </c>
      <c r="Y86" s="43">
        <f t="shared" si="25"/>
        <v>1.898309676267701E-2</v>
      </c>
      <c r="Z86" s="43">
        <f t="shared" si="26"/>
        <v>1.0690000911461727E-2</v>
      </c>
    </row>
    <row r="87" spans="2:26" ht="15" x14ac:dyDescent="0.25">
      <c r="B87" s="42" t="s">
        <v>110</v>
      </c>
      <c r="C87" s="5">
        <f>VLOOKUP($B87,'EDGAR-2025'!$A$3:$BG$214,C$9,FALSE)</f>
        <v>3.1311014231310001</v>
      </c>
      <c r="D87" s="5">
        <f>VLOOKUP($B87,'EDGAR-2025'!$A$3:$BG$214,D$9,FALSE)</f>
        <v>7.1058011832182002</v>
      </c>
      <c r="E87" s="5">
        <f>VLOOKUP($B87,'EDGAR-2025'!$A$3:$BG$214,E$9,FALSE)</f>
        <v>11.128032407794</v>
      </c>
      <c r="F87" s="5">
        <f>VLOOKUP($B87,'EDGAR-2025'!$A$3:$BG$214,F$9,FALSE)</f>
        <v>11.992243772719</v>
      </c>
      <c r="G87" s="5">
        <f>VLOOKUP($B87,'EDGAR-2025'!$A$3:$BG$214,G$9,FALSE)</f>
        <v>14.475600494821</v>
      </c>
      <c r="H87" s="5">
        <f>VLOOKUP($B87,'EDGAR-2025'!$A$3:$BG$214,H$9,FALSE)</f>
        <v>15.397689753650999</v>
      </c>
      <c r="I87" s="5">
        <f>VLOOKUP($B87,'EDGAR-2025'!$A$3:$BG$214,I$9,FALSE)</f>
        <v>14.835248730668001</v>
      </c>
      <c r="J87" s="5">
        <f>VLOOKUP($B87,'EDGAR-2025'!$A$3:$BG$214,J$9,FALSE)</f>
        <v>15.610639304358999</v>
      </c>
      <c r="K87" s="5">
        <f>VLOOKUP($B87,'EDGAR-2025'!$A$3:$BG$214,K$9,FALSE)</f>
        <v>16.040000797579999</v>
      </c>
      <c r="L87" s="5">
        <f>VLOOKUP($B87,'EDGAR-2025'!$A$3:$BG$214,L$9,FALSE)</f>
        <v>17.372505721244</v>
      </c>
      <c r="M87" s="5">
        <f>VLOOKUP($B87,'EDGAR-2025'!$A$3:$BG$214,M$9,FALSE)</f>
        <v>19.056537802356001</v>
      </c>
      <c r="N87" s="5">
        <f>VLOOKUP($B87,'EDGAR-2025'!$A$3:$BG$214,N$9,FALSE)</f>
        <v>20.276640834051999</v>
      </c>
      <c r="O87" s="5">
        <f>VLOOKUP($B87,'EDGAR-2025'!$A$3:$BG$214,O$9,FALSE)</f>
        <v>22.945766586716001</v>
      </c>
      <c r="P87" s="5">
        <f>VLOOKUP($B87,'EDGAR-2025'!$A$3:$BG$214,P$9,FALSE)</f>
        <v>24.491579996173002</v>
      </c>
      <c r="Q87" s="5">
        <f>VLOOKUP($B87,'EDGAR-2025'!$A$3:$BG$214,Q$9,FALSE)</f>
        <v>23.787827645926999</v>
      </c>
      <c r="R87" s="5">
        <f>VLOOKUP($B87,'EDGAR-2025'!$A$3:$BG$214,R$9,FALSE)</f>
        <v>23.224602519687</v>
      </c>
      <c r="S87" s="5">
        <f>VLOOKUP($B87,'EDGAR-2025'!$A$3:$BG$214,S$9,FALSE)</f>
        <v>24.171005865678001</v>
      </c>
      <c r="T87" s="15">
        <f t="shared" si="27"/>
        <v>6.4025430240804537E-2</v>
      </c>
      <c r="U87" s="15">
        <f t="shared" si="28"/>
        <v>8.0481027870838662E-2</v>
      </c>
      <c r="V87" s="15">
        <f t="shared" si="29"/>
        <v>0.13163549990891732</v>
      </c>
      <c r="W87" s="5">
        <f>VLOOKUP($B87,'EDGAR-P-2025'!$A$3:$BI$214,W$9,FALSE)</f>
        <v>30.096970000000031</v>
      </c>
      <c r="X87" s="4">
        <f t="shared" si="30"/>
        <v>0.67371037131153</v>
      </c>
      <c r="Y87" s="43">
        <f t="shared" si="25"/>
        <v>5.5263936349464937E-4</v>
      </c>
      <c r="Z87" s="43">
        <f t="shared" si="26"/>
        <v>3.9027407613101942E-3</v>
      </c>
    </row>
    <row r="88" spans="2:26" ht="15" x14ac:dyDescent="0.25">
      <c r="B88" s="42" t="s">
        <v>111</v>
      </c>
      <c r="C88" s="5">
        <f>VLOOKUP($B88,'EDGAR-2025'!$A$3:$BG$214,C$9,FALSE)</f>
        <v>0.14383428130348999</v>
      </c>
      <c r="D88" s="5">
        <f>VLOOKUP($B88,'EDGAR-2025'!$A$3:$BG$214,D$9,FALSE)</f>
        <v>0.40628278544232999</v>
      </c>
      <c r="E88" s="5">
        <f>VLOOKUP($B88,'EDGAR-2025'!$A$3:$BG$214,E$9,FALSE)</f>
        <v>0.47484362746025999</v>
      </c>
      <c r="F88" s="5">
        <f>VLOOKUP($B88,'EDGAR-2025'!$A$3:$BG$214,F$9,FALSE)</f>
        <v>0.45923429128185</v>
      </c>
      <c r="G88" s="5">
        <f>VLOOKUP($B88,'EDGAR-2025'!$A$3:$BG$214,G$9,FALSE)</f>
        <v>0.46864974464717002</v>
      </c>
      <c r="H88" s="5">
        <f>VLOOKUP($B88,'EDGAR-2025'!$A$3:$BG$214,H$9,FALSE)</f>
        <v>0.49981945686700002</v>
      </c>
      <c r="I88" s="5">
        <f>VLOOKUP($B88,'EDGAR-2025'!$A$3:$BG$214,I$9,FALSE)</f>
        <v>0.53725630773823996</v>
      </c>
      <c r="J88" s="5">
        <f>VLOOKUP($B88,'EDGAR-2025'!$A$3:$BG$214,J$9,FALSE)</f>
        <v>0.58718429607969003</v>
      </c>
      <c r="K88" s="5">
        <f>VLOOKUP($B88,'EDGAR-2025'!$A$3:$BG$214,K$9,FALSE)</f>
        <v>0.61229755969567001</v>
      </c>
      <c r="L88" s="5">
        <f>VLOOKUP($B88,'EDGAR-2025'!$A$3:$BG$214,L$9,FALSE)</f>
        <v>0.64982571087709995</v>
      </c>
      <c r="M88" s="5">
        <f>VLOOKUP($B88,'EDGAR-2025'!$A$3:$BG$214,M$9,FALSE)</f>
        <v>0.68969534534179</v>
      </c>
      <c r="N88" s="5">
        <f>VLOOKUP($B88,'EDGAR-2025'!$A$3:$BG$214,N$9,FALSE)</f>
        <v>0.71737641619023995</v>
      </c>
      <c r="O88" s="5">
        <f>VLOOKUP($B88,'EDGAR-2025'!$A$3:$BG$214,O$9,FALSE)</f>
        <v>0.63941475158279004</v>
      </c>
      <c r="P88" s="5">
        <f>VLOOKUP($B88,'EDGAR-2025'!$A$3:$BG$214,P$9,FALSE)</f>
        <v>0.64157150813347996</v>
      </c>
      <c r="Q88" s="5">
        <f>VLOOKUP($B88,'EDGAR-2025'!$A$3:$BG$214,Q$9,FALSE)</f>
        <v>0.63568587780722996</v>
      </c>
      <c r="R88" s="5">
        <f>VLOOKUP($B88,'EDGAR-2025'!$A$3:$BG$214,R$9,FALSE)</f>
        <v>0.62922315057575995</v>
      </c>
      <c r="S88" s="5">
        <f>VLOOKUP($B88,'EDGAR-2025'!$A$3:$BG$214,S$9,FALSE)</f>
        <v>0.63510765962104998</v>
      </c>
      <c r="T88" s="15">
        <f t="shared" si="27"/>
        <v>4.0135214824064347E-2</v>
      </c>
      <c r="U88" s="15">
        <f t="shared" si="28"/>
        <v>5.0744782689443269E-2</v>
      </c>
      <c r="V88" s="15">
        <f t="shared" si="29"/>
        <v>-0.10867609088890839</v>
      </c>
      <c r="W88" s="5">
        <f>VLOOKUP($B88,'EDGAR-P-2025'!$A$3:$BI$214,W$9,FALSE)</f>
        <v>3.4878999999999667E-2</v>
      </c>
      <c r="X88" s="4">
        <f t="shared" si="30"/>
        <v>20.567574075812001</v>
      </c>
      <c r="Y88" s="43">
        <f t="shared" si="25"/>
        <v>1.9552077154893404E-5</v>
      </c>
      <c r="Z88" s="43">
        <f t="shared" si="26"/>
        <v>4.5228371830698176E-6</v>
      </c>
    </row>
    <row r="89" spans="2:26" ht="15" x14ac:dyDescent="0.25">
      <c r="B89" s="42" t="s">
        <v>112</v>
      </c>
      <c r="C89" s="5">
        <f>VLOOKUP($B89,'EDGAR-2025'!$A$3:$BG$214,C$9,FALSE)</f>
        <v>77.910403271934996</v>
      </c>
      <c r="D89" s="5">
        <f>VLOOKUP($B89,'EDGAR-2025'!$A$3:$BG$214,D$9,FALSE)</f>
        <v>103.63977541692999</v>
      </c>
      <c r="E89" s="5">
        <f>VLOOKUP($B89,'EDGAR-2025'!$A$3:$BG$214,E$9,FALSE)</f>
        <v>89.098081715568995</v>
      </c>
      <c r="F89" s="5">
        <f>VLOOKUP($B89,'EDGAR-2025'!$A$3:$BG$214,F$9,FALSE)</f>
        <v>86.144675447289004</v>
      </c>
      <c r="G89" s="5">
        <f>VLOOKUP($B89,'EDGAR-2025'!$A$3:$BG$214,G$9,FALSE)</f>
        <v>81.554995505159994</v>
      </c>
      <c r="H89" s="5">
        <f>VLOOKUP($B89,'EDGAR-2025'!$A$3:$BG$214,H$9,FALSE)</f>
        <v>73.877474684676002</v>
      </c>
      <c r="I89" s="5">
        <f>VLOOKUP($B89,'EDGAR-2025'!$A$3:$BG$214,I$9,FALSE)</f>
        <v>71.008502531215001</v>
      </c>
      <c r="J89" s="5">
        <f>VLOOKUP($B89,'EDGAR-2025'!$A$3:$BG$214,J$9,FALSE)</f>
        <v>69.452154456086006</v>
      </c>
      <c r="K89" s="5">
        <f>VLOOKUP($B89,'EDGAR-2025'!$A$3:$BG$214,K$9,FALSE)</f>
        <v>68.161207781382998</v>
      </c>
      <c r="L89" s="5">
        <f>VLOOKUP($B89,'EDGAR-2025'!$A$3:$BG$214,L$9,FALSE)</f>
        <v>68.383891225583</v>
      </c>
      <c r="M89" s="5">
        <f>VLOOKUP($B89,'EDGAR-2025'!$A$3:$BG$214,M$9,FALSE)</f>
        <v>66.535726462634003</v>
      </c>
      <c r="N89" s="5">
        <f>VLOOKUP($B89,'EDGAR-2025'!$A$3:$BG$214,N$9,FALSE)</f>
        <v>61.492681693224</v>
      </c>
      <c r="O89" s="5">
        <f>VLOOKUP($B89,'EDGAR-2025'!$A$3:$BG$214,O$9,FALSE)</f>
        <v>52.360586698163999</v>
      </c>
      <c r="P89" s="5">
        <f>VLOOKUP($B89,'EDGAR-2025'!$A$3:$BG$214,P$9,FALSE)</f>
        <v>53.715079702658002</v>
      </c>
      <c r="Q89" s="5">
        <f>VLOOKUP($B89,'EDGAR-2025'!$A$3:$BG$214,Q$9,FALSE)</f>
        <v>55.116393816201999</v>
      </c>
      <c r="R89" s="5">
        <f>VLOOKUP($B89,'EDGAR-2025'!$A$3:$BG$214,R$9,FALSE)</f>
        <v>51.237889080814</v>
      </c>
      <c r="S89" s="5">
        <f>VLOOKUP($B89,'EDGAR-2025'!$A$3:$BG$214,S$9,FALSE)</f>
        <v>52.508701226359001</v>
      </c>
      <c r="T89" s="15">
        <f t="shared" si="27"/>
        <v>-7.5794539828796248E-2</v>
      </c>
      <c r="U89" s="15">
        <f t="shared" si="28"/>
        <v>-5.1410428714124212E-2</v>
      </c>
      <c r="V89" s="15">
        <f t="shared" si="29"/>
        <v>-0.1485070213821279</v>
      </c>
      <c r="W89" s="5">
        <f>VLOOKUP($B89,'EDGAR-P-2025'!$A$3:$BI$214,W$9,FALSE)</f>
        <v>11.124602999999935</v>
      </c>
      <c r="X89" s="4">
        <f t="shared" si="30"/>
        <v>5.5276293179382998</v>
      </c>
      <c r="Y89" s="43">
        <f t="shared" si="25"/>
        <v>1.6759815764676297E-3</v>
      </c>
      <c r="Z89" s="43">
        <f t="shared" si="26"/>
        <v>1.4425519107569092E-3</v>
      </c>
    </row>
    <row r="90" spans="2:26" ht="15" x14ac:dyDescent="0.25">
      <c r="B90" s="42" t="s">
        <v>113</v>
      </c>
      <c r="C90" s="5">
        <f>VLOOKUP($B90,'EDGAR-2025'!$A$3:$BG$214,C$9,FALSE)</f>
        <v>1.1462562217554001E-3</v>
      </c>
      <c r="D90" s="5">
        <f>VLOOKUP($B90,'EDGAR-2025'!$A$3:$BG$214,D$9,FALSE)</f>
        <v>0.61081962572880999</v>
      </c>
      <c r="E90" s="5">
        <f>VLOOKUP($B90,'EDGAR-2025'!$A$3:$BG$214,E$9,FALSE)</f>
        <v>0.64276219663626999</v>
      </c>
      <c r="F90" s="5">
        <f>VLOOKUP($B90,'EDGAR-2025'!$A$3:$BG$214,F$9,FALSE)</f>
        <v>0.68286705260574998</v>
      </c>
      <c r="G90" s="5">
        <f>VLOOKUP($B90,'EDGAR-2025'!$A$3:$BG$214,G$9,FALSE)</f>
        <v>0.53886863767151005</v>
      </c>
      <c r="H90" s="5">
        <f>VLOOKUP($B90,'EDGAR-2025'!$A$3:$BG$214,H$9,FALSE)</f>
        <v>0.53740549662726</v>
      </c>
      <c r="I90" s="5">
        <f>VLOOKUP($B90,'EDGAR-2025'!$A$3:$BG$214,I$9,FALSE)</f>
        <v>0.48081812167345001</v>
      </c>
      <c r="J90" s="5">
        <f>VLOOKUP($B90,'EDGAR-2025'!$A$3:$BG$214,J$9,FALSE)</f>
        <v>0.51876823676536998</v>
      </c>
      <c r="K90" s="5">
        <f>VLOOKUP($B90,'EDGAR-2025'!$A$3:$BG$214,K$9,FALSE)</f>
        <v>0.51590078970537001</v>
      </c>
      <c r="L90" s="5">
        <f>VLOOKUP($B90,'EDGAR-2025'!$A$3:$BG$214,L$9,FALSE)</f>
        <v>0.50311823636758002</v>
      </c>
      <c r="M90" s="5">
        <f>VLOOKUP($B90,'EDGAR-2025'!$A$3:$BG$214,M$9,FALSE)</f>
        <v>0.50830664924247004</v>
      </c>
      <c r="N90" s="5">
        <f>VLOOKUP($B90,'EDGAR-2025'!$A$3:$BG$214,N$9,FALSE)</f>
        <v>0.52385434974968004</v>
      </c>
      <c r="O90" s="5">
        <f>VLOOKUP($B90,'EDGAR-2025'!$A$3:$BG$214,O$9,FALSE)</f>
        <v>0.52750917860148006</v>
      </c>
      <c r="P90" s="5">
        <f>VLOOKUP($B90,'EDGAR-2025'!$A$3:$BG$214,P$9,FALSE)</f>
        <v>0.54838661899382002</v>
      </c>
      <c r="Q90" s="5">
        <f>VLOOKUP($B90,'EDGAR-2025'!$A$3:$BG$214,Q$9,FALSE)</f>
        <v>0.59035405382381001</v>
      </c>
      <c r="R90" s="5">
        <f>VLOOKUP($B90,'EDGAR-2025'!$A$3:$BG$214,R$9,FALSE)</f>
        <v>0.58488959746545999</v>
      </c>
      <c r="S90" s="5">
        <f>VLOOKUP($B90,'EDGAR-2025'!$A$3:$BG$214,S$9,FALSE)</f>
        <v>0.59410076486855001</v>
      </c>
      <c r="T90" s="15">
        <f t="shared" si="27"/>
        <v>3.0587245967332422E-2</v>
      </c>
      <c r="U90" s="15">
        <f t="shared" si="28"/>
        <v>2.0449879008442196E-2</v>
      </c>
      <c r="V90" s="15">
        <f t="shared" si="29"/>
        <v>6.9768034827741854E-3</v>
      </c>
      <c r="W90" s="5">
        <f>VLOOKUP($B90,'EDGAR-P-2025'!$A$3:$BI$214,W$9,FALSE)</f>
        <v>5.6672999998999753E-2</v>
      </c>
      <c r="X90" s="4">
        <f t="shared" si="30"/>
        <v>9.2434554330796992</v>
      </c>
      <c r="Y90" s="43">
        <f t="shared" si="25"/>
        <v>1.4277637838481829E-5</v>
      </c>
      <c r="Z90" s="43">
        <f t="shared" si="26"/>
        <v>7.3489134342037981E-6</v>
      </c>
    </row>
    <row r="91" spans="2:26" ht="15" x14ac:dyDescent="0.25">
      <c r="B91" s="42" t="s">
        <v>114</v>
      </c>
      <c r="C91" s="5">
        <f>VLOOKUP($B91,'EDGAR-2025'!$A$3:$BG$214,C$9,FALSE)</f>
        <v>5.0931237298265999E-2</v>
      </c>
      <c r="D91" s="5">
        <f>VLOOKUP($B91,'EDGAR-2025'!$A$3:$BG$214,D$9,FALSE)</f>
        <v>7.1287561663490998E-2</v>
      </c>
      <c r="E91" s="5">
        <f>VLOOKUP($B91,'EDGAR-2025'!$A$3:$BG$214,E$9,FALSE)</f>
        <v>0.11884858013933999</v>
      </c>
      <c r="F91" s="5">
        <f>VLOOKUP($B91,'EDGAR-2025'!$A$3:$BG$214,F$9,FALSE)</f>
        <v>9.1949588998069001E-2</v>
      </c>
      <c r="G91" s="5">
        <f>VLOOKUP($B91,'EDGAR-2025'!$A$3:$BG$214,G$9,FALSE)</f>
        <v>9.5052314812606994E-2</v>
      </c>
      <c r="H91" s="5">
        <f>VLOOKUP($B91,'EDGAR-2025'!$A$3:$BG$214,H$9,FALSE)</f>
        <v>0.12255602693881</v>
      </c>
      <c r="I91" s="5">
        <f>VLOOKUP($B91,'EDGAR-2025'!$A$3:$BG$214,I$9,FALSE)</f>
        <v>0.11003039183601999</v>
      </c>
      <c r="J91" s="5">
        <f>VLOOKUP($B91,'EDGAR-2025'!$A$3:$BG$214,J$9,FALSE)</f>
        <v>0.11711220461688999</v>
      </c>
      <c r="K91" s="5">
        <f>VLOOKUP($B91,'EDGAR-2025'!$A$3:$BG$214,K$9,FALSE)</f>
        <v>0.12756302919606</v>
      </c>
      <c r="L91" s="5">
        <f>VLOOKUP($B91,'EDGAR-2025'!$A$3:$BG$214,L$9,FALSE)</f>
        <v>0.12799842259398</v>
      </c>
      <c r="M91" s="5">
        <f>VLOOKUP($B91,'EDGAR-2025'!$A$3:$BG$214,M$9,FALSE)</f>
        <v>0.14350233180527</v>
      </c>
      <c r="N91" s="5">
        <f>VLOOKUP($B91,'EDGAR-2025'!$A$3:$BG$214,N$9,FALSE)</f>
        <v>0.18037771824084001</v>
      </c>
      <c r="O91" s="5">
        <f>VLOOKUP($B91,'EDGAR-2025'!$A$3:$BG$214,O$9,FALSE)</f>
        <v>0.15363661658041</v>
      </c>
      <c r="P91" s="5">
        <f>VLOOKUP($B91,'EDGAR-2025'!$A$3:$BG$214,P$9,FALSE)</f>
        <v>0.16084437666000001</v>
      </c>
      <c r="Q91" s="5">
        <f>VLOOKUP($B91,'EDGAR-2025'!$A$3:$BG$214,Q$9,FALSE)</f>
        <v>0.16941460787668999</v>
      </c>
      <c r="R91" s="5">
        <f>VLOOKUP($B91,'EDGAR-2025'!$A$3:$BG$214,R$9,FALSE)</f>
        <v>0.16994389775756999</v>
      </c>
      <c r="S91" s="5">
        <f>VLOOKUP($B91,'EDGAR-2025'!$A$3:$BG$214,S$9,FALSE)</f>
        <v>0.17590852402018001</v>
      </c>
      <c r="T91" s="15">
        <f t="shared" si="27"/>
        <v>0.25696715845432538</v>
      </c>
      <c r="U91" s="15">
        <f t="shared" si="28"/>
        <v>0.18904647092962334</v>
      </c>
      <c r="V91" s="15">
        <f t="shared" si="29"/>
        <v>-0.14825058173052907</v>
      </c>
      <c r="W91" s="5">
        <f>VLOOKUP($B91,'EDGAR-P-2025'!$A$3:$BI$214,W$9,FALSE)</f>
        <v>0.108825000000002</v>
      </c>
      <c r="X91" s="4">
        <f t="shared" si="30"/>
        <v>1.6575025797458001</v>
      </c>
      <c r="Y91" s="43">
        <f t="shared" si="25"/>
        <v>4.9161904189686544E-6</v>
      </c>
      <c r="Z91" s="43">
        <f t="shared" si="26"/>
        <v>1.4111578785159744E-5</v>
      </c>
    </row>
    <row r="92" spans="2:26" ht="15" x14ac:dyDescent="0.25">
      <c r="B92" s="42" t="s">
        <v>115</v>
      </c>
      <c r="C92" s="5">
        <f>VLOOKUP($B92,'EDGAR-2025'!$A$3:$BG$214,C$9,FALSE)</f>
        <v>0.68736489851551996</v>
      </c>
      <c r="D92" s="5">
        <f>VLOOKUP($B92,'EDGAR-2025'!$A$3:$BG$214,D$9,FALSE)</f>
        <v>0.68142746994393</v>
      </c>
      <c r="E92" s="5">
        <f>VLOOKUP($B92,'EDGAR-2025'!$A$3:$BG$214,E$9,FALSE)</f>
        <v>1.0158108726637001</v>
      </c>
      <c r="F92" s="5">
        <f>VLOOKUP($B92,'EDGAR-2025'!$A$3:$BG$214,F$9,FALSE)</f>
        <v>1.1114107900957999</v>
      </c>
      <c r="G92" s="5">
        <f>VLOOKUP($B92,'EDGAR-2025'!$A$3:$BG$214,G$9,FALSE)</f>
        <v>1.1100020234376999</v>
      </c>
      <c r="H92" s="5">
        <f>VLOOKUP($B92,'EDGAR-2025'!$A$3:$BG$214,H$9,FALSE)</f>
        <v>1.1131223107566</v>
      </c>
      <c r="I92" s="5">
        <f>VLOOKUP($B92,'EDGAR-2025'!$A$3:$BG$214,I$9,FALSE)</f>
        <v>1.113481609795</v>
      </c>
      <c r="J92" s="5">
        <f>VLOOKUP($B92,'EDGAR-2025'!$A$3:$BG$214,J$9,FALSE)</f>
        <v>1.1156693420013</v>
      </c>
      <c r="K92" s="5">
        <f>VLOOKUP($B92,'EDGAR-2025'!$A$3:$BG$214,K$9,FALSE)</f>
        <v>1.1141200736846999</v>
      </c>
      <c r="L92" s="5">
        <f>VLOOKUP($B92,'EDGAR-2025'!$A$3:$BG$214,L$9,FALSE)</f>
        <v>1.1141535895651999</v>
      </c>
      <c r="M92" s="5">
        <f>VLOOKUP($B92,'EDGAR-2025'!$A$3:$BG$214,M$9,FALSE)</f>
        <v>1.1167845563901999</v>
      </c>
      <c r="N92" s="5">
        <f>VLOOKUP($B92,'EDGAR-2025'!$A$3:$BG$214,N$9,FALSE)</f>
        <v>1.1156205786597</v>
      </c>
      <c r="O92" s="5">
        <f>VLOOKUP($B92,'EDGAR-2025'!$A$3:$BG$214,O$9,FALSE)</f>
        <v>1.1147667987856</v>
      </c>
      <c r="P92" s="5">
        <f>VLOOKUP($B92,'EDGAR-2025'!$A$3:$BG$214,P$9,FALSE)</f>
        <v>1.1147689982739</v>
      </c>
      <c r="Q92" s="5">
        <f>VLOOKUP($B92,'EDGAR-2025'!$A$3:$BG$214,Q$9,FALSE)</f>
        <v>1.1147689741058</v>
      </c>
      <c r="R92" s="5">
        <f>VLOOKUP($B92,'EDGAR-2025'!$A$3:$BG$214,R$9,FALSE)</f>
        <v>1.1174391883935</v>
      </c>
      <c r="S92" s="5">
        <f>VLOOKUP($B92,'EDGAR-2025'!$A$3:$BG$214,S$9,FALSE)</f>
        <v>1.1549550174173</v>
      </c>
      <c r="T92" s="15">
        <f t="shared" si="27"/>
        <v>-1.0422580826711103E-3</v>
      </c>
      <c r="U92" s="15">
        <f t="shared" si="28"/>
        <v>6.5957299545754688E-4</v>
      </c>
      <c r="V92" s="15">
        <f t="shared" si="29"/>
        <v>-7.6529591729623814E-4</v>
      </c>
      <c r="W92" s="5">
        <f>VLOOKUP($B92,'EDGAR-P-2025'!$A$3:$BI$214,W$9,FALSE)</f>
        <v>0.44879799999101111</v>
      </c>
      <c r="X92" s="4">
        <f t="shared" si="30"/>
        <v>2.4857966806493001</v>
      </c>
      <c r="Y92" s="43">
        <f t="shared" si="25"/>
        <v>3.0406212327667048E-5</v>
      </c>
      <c r="Z92" s="43">
        <f t="shared" si="26"/>
        <v>5.8196630696027186E-5</v>
      </c>
    </row>
    <row r="93" spans="2:26" ht="15" x14ac:dyDescent="0.25">
      <c r="B93" s="42" t="s">
        <v>116</v>
      </c>
      <c r="C93" s="5">
        <f>VLOOKUP($B93,'EDGAR-2025'!$A$3:$BG$214,C$9,FALSE)</f>
        <v>3.9193284784703999</v>
      </c>
      <c r="D93" s="5">
        <f>VLOOKUP($B93,'EDGAR-2025'!$A$3:$BG$214,D$9,FALSE)</f>
        <v>11.765652600633</v>
      </c>
      <c r="E93" s="5">
        <f>VLOOKUP($B93,'EDGAR-2025'!$A$3:$BG$214,E$9,FALSE)</f>
        <v>11.779085344932</v>
      </c>
      <c r="F93" s="5">
        <f>VLOOKUP($B93,'EDGAR-2025'!$A$3:$BG$214,F$9,FALSE)</f>
        <v>12.142714128899</v>
      </c>
      <c r="G93" s="5">
        <f>VLOOKUP($B93,'EDGAR-2025'!$A$3:$BG$214,G$9,FALSE)</f>
        <v>12.57924615103</v>
      </c>
      <c r="H93" s="5">
        <f>VLOOKUP($B93,'EDGAR-2025'!$A$3:$BG$214,H$9,FALSE)</f>
        <v>13.535326021856999</v>
      </c>
      <c r="I93" s="5">
        <f>VLOOKUP($B93,'EDGAR-2025'!$A$3:$BG$214,I$9,FALSE)</f>
        <v>14.535668993270001</v>
      </c>
      <c r="J93" s="5">
        <f>VLOOKUP($B93,'EDGAR-2025'!$A$3:$BG$214,J$9,FALSE)</f>
        <v>16.957612576679001</v>
      </c>
      <c r="K93" s="5">
        <f>VLOOKUP($B93,'EDGAR-2025'!$A$3:$BG$214,K$9,FALSE)</f>
        <v>18.023764553787</v>
      </c>
      <c r="L93" s="5">
        <f>VLOOKUP($B93,'EDGAR-2025'!$A$3:$BG$214,L$9,FALSE)</f>
        <v>17.057316401801</v>
      </c>
      <c r="M93" s="5">
        <f>VLOOKUP($B93,'EDGAR-2025'!$A$3:$BG$214,M$9,FALSE)</f>
        <v>18.739740379922001</v>
      </c>
      <c r="N93" s="5">
        <f>VLOOKUP($B93,'EDGAR-2025'!$A$3:$BG$214,N$9,FALSE)</f>
        <v>19.662959886292001</v>
      </c>
      <c r="O93" s="5">
        <f>VLOOKUP($B93,'EDGAR-2025'!$A$3:$BG$214,O$9,FALSE)</f>
        <v>17.618715753155001</v>
      </c>
      <c r="P93" s="5">
        <f>VLOOKUP($B93,'EDGAR-2025'!$A$3:$BG$214,P$9,FALSE)</f>
        <v>20.204741373158999</v>
      </c>
      <c r="Q93" s="5">
        <f>VLOOKUP($B93,'EDGAR-2025'!$A$3:$BG$214,Q$9,FALSE)</f>
        <v>18.951792488022999</v>
      </c>
      <c r="R93" s="5">
        <f>VLOOKUP($B93,'EDGAR-2025'!$A$3:$BG$214,R$9,FALSE)</f>
        <v>20.127877116299</v>
      </c>
      <c r="S93" s="5">
        <f>VLOOKUP($B93,'EDGAR-2025'!$A$3:$BG$214,S$9,FALSE)</f>
        <v>20.369356005976002</v>
      </c>
      <c r="T93" s="15">
        <f t="shared" si="27"/>
        <v>4.9265330663766704E-2</v>
      </c>
      <c r="U93" s="15">
        <f t="shared" si="28"/>
        <v>7.3949449358453934E-2</v>
      </c>
      <c r="V93" s="15">
        <f t="shared" si="29"/>
        <v>-0.10396421215109841</v>
      </c>
      <c r="W93" s="5">
        <f>VLOOKUP($B93,'EDGAR-P-2025'!$A$3:$BI$214,W$9,FALSE)</f>
        <v>17.577841999999478</v>
      </c>
      <c r="X93" s="4">
        <f t="shared" si="30"/>
        <v>1.1186219495142</v>
      </c>
      <c r="Y93" s="43">
        <f t="shared" si="25"/>
        <v>5.3591350386461979E-4</v>
      </c>
      <c r="Z93" s="43">
        <f t="shared" si="26"/>
        <v>2.279357705086864E-3</v>
      </c>
    </row>
    <row r="94" spans="2:26" ht="15" x14ac:dyDescent="0.25">
      <c r="B94" s="42" t="s">
        <v>117</v>
      </c>
      <c r="C94" s="5">
        <f>VLOOKUP($B94,'EDGAR-2025'!$A$3:$BG$214,C$9,FALSE)</f>
        <v>0.94697969512568003</v>
      </c>
      <c r="D94" s="5">
        <f>VLOOKUP($B94,'EDGAR-2025'!$A$3:$BG$214,D$9,FALSE)</f>
        <v>1.7522522589694001</v>
      </c>
      <c r="E94" s="5">
        <f>VLOOKUP($B94,'EDGAR-2025'!$A$3:$BG$214,E$9,FALSE)</f>
        <v>2.5103467218311999</v>
      </c>
      <c r="F94" s="5">
        <f>VLOOKUP($B94,'EDGAR-2025'!$A$3:$BG$214,F$9,FALSE)</f>
        <v>2.6535202988507001</v>
      </c>
      <c r="G94" s="5">
        <f>VLOOKUP($B94,'EDGAR-2025'!$A$3:$BG$214,G$9,FALSE)</f>
        <v>2.5110530218889999</v>
      </c>
      <c r="H94" s="5">
        <f>VLOOKUP($B94,'EDGAR-2025'!$A$3:$BG$214,H$9,FALSE)</f>
        <v>2.2698622214809001</v>
      </c>
      <c r="I94" s="5">
        <f>VLOOKUP($B94,'EDGAR-2025'!$A$3:$BG$214,I$9,FALSE)</f>
        <v>2.3734323459577</v>
      </c>
      <c r="J94" s="5">
        <f>VLOOKUP($B94,'EDGAR-2025'!$A$3:$BG$214,J$9,FALSE)</f>
        <v>2.8672848691192998</v>
      </c>
      <c r="K94" s="5">
        <f>VLOOKUP($B94,'EDGAR-2025'!$A$3:$BG$214,K$9,FALSE)</f>
        <v>3.2295117575973</v>
      </c>
      <c r="L94" s="5">
        <f>VLOOKUP($B94,'EDGAR-2025'!$A$3:$BG$214,L$9,FALSE)</f>
        <v>3.2700931411031999</v>
      </c>
      <c r="M94" s="5">
        <f>VLOOKUP($B94,'EDGAR-2025'!$A$3:$BG$214,M$9,FALSE)</f>
        <v>3.7415160384189998</v>
      </c>
      <c r="N94" s="5">
        <f>VLOOKUP($B94,'EDGAR-2025'!$A$3:$BG$214,N$9,FALSE)</f>
        <v>4.8140344536353004</v>
      </c>
      <c r="O94" s="5">
        <f>VLOOKUP($B94,'EDGAR-2025'!$A$3:$BG$214,O$9,FALSE)</f>
        <v>5.3934482267243</v>
      </c>
      <c r="P94" s="5">
        <f>VLOOKUP($B94,'EDGAR-2025'!$A$3:$BG$214,P$9,FALSE)</f>
        <v>5.0776691697757999</v>
      </c>
      <c r="Q94" s="5">
        <f>VLOOKUP($B94,'EDGAR-2025'!$A$3:$BG$214,Q$9,FALSE)</f>
        <v>5.2207972012311998</v>
      </c>
      <c r="R94" s="5">
        <f>VLOOKUP($B94,'EDGAR-2025'!$A$3:$BG$214,R$9,FALSE)</f>
        <v>5.0263955885831004</v>
      </c>
      <c r="S94" s="5">
        <f>VLOOKUP($B94,'EDGAR-2025'!$A$3:$BG$214,S$9,FALSE)</f>
        <v>5.2054030457428002</v>
      </c>
      <c r="T94" s="15">
        <f t="shared" si="27"/>
        <v>0.28665343251328124</v>
      </c>
      <c r="U94" s="15">
        <f t="shared" si="28"/>
        <v>0.21540767495935831</v>
      </c>
      <c r="V94" s="15">
        <f t="shared" si="29"/>
        <v>0.12035929087533992</v>
      </c>
      <c r="W94" s="5">
        <f>VLOOKUP($B94,'EDGAR-P-2025'!$A$3:$BI$214,W$9,FALSE)</f>
        <v>13.398180000000025</v>
      </c>
      <c r="X94" s="4">
        <f t="shared" si="30"/>
        <v>0.35930510365104001</v>
      </c>
      <c r="Y94" s="43">
        <f t="shared" si="25"/>
        <v>1.3120639449461886E-4</v>
      </c>
      <c r="Z94" s="43">
        <f t="shared" si="26"/>
        <v>1.7373716760647685E-3</v>
      </c>
    </row>
    <row r="95" spans="2:26" ht="15" x14ac:dyDescent="0.25">
      <c r="B95" s="42" t="s">
        <v>118</v>
      </c>
      <c r="C95" s="5">
        <f>VLOOKUP($B95,'EDGAR-2025'!$A$3:$BG$214,C$9,FALSE)</f>
        <v>0.16898501692879001</v>
      </c>
      <c r="D95" s="5">
        <f>VLOOKUP($B95,'EDGAR-2025'!$A$3:$BG$214,D$9,FALSE)</f>
        <v>0.27531445681837002</v>
      </c>
      <c r="E95" s="5">
        <f>VLOOKUP($B95,'EDGAR-2025'!$A$3:$BG$214,E$9,FALSE)</f>
        <v>0.31377391853994002</v>
      </c>
      <c r="F95" s="5">
        <f>VLOOKUP($B95,'EDGAR-2025'!$A$3:$BG$214,F$9,FALSE)</f>
        <v>0.31836278000688001</v>
      </c>
      <c r="G95" s="5">
        <f>VLOOKUP($B95,'EDGAR-2025'!$A$3:$BG$214,G$9,FALSE)</f>
        <v>0.32022660169881001</v>
      </c>
      <c r="H95" s="5">
        <f>VLOOKUP($B95,'EDGAR-2025'!$A$3:$BG$214,H$9,FALSE)</f>
        <v>0.32946229135430999</v>
      </c>
      <c r="I95" s="5">
        <f>VLOOKUP($B95,'EDGAR-2025'!$A$3:$BG$214,I$9,FALSE)</f>
        <v>0.3412141975936</v>
      </c>
      <c r="J95" s="5">
        <f>VLOOKUP($B95,'EDGAR-2025'!$A$3:$BG$214,J$9,FALSE)</f>
        <v>0.36253498186296002</v>
      </c>
      <c r="K95" s="5">
        <f>VLOOKUP($B95,'EDGAR-2025'!$A$3:$BG$214,K$9,FALSE)</f>
        <v>0.3787785141085</v>
      </c>
      <c r="L95" s="5">
        <f>VLOOKUP($B95,'EDGAR-2025'!$A$3:$BG$214,L$9,FALSE)</f>
        <v>0.30662191484019002</v>
      </c>
      <c r="M95" s="5">
        <f>VLOOKUP($B95,'EDGAR-2025'!$A$3:$BG$214,M$9,FALSE)</f>
        <v>0.35259861927621</v>
      </c>
      <c r="N95" s="5">
        <f>VLOOKUP($B95,'EDGAR-2025'!$A$3:$BG$214,N$9,FALSE)</f>
        <v>0.35658665607440998</v>
      </c>
      <c r="O95" s="5">
        <f>VLOOKUP($B95,'EDGAR-2025'!$A$3:$BG$214,O$9,FALSE)</f>
        <v>0.33629519558171</v>
      </c>
      <c r="P95" s="5">
        <f>VLOOKUP($B95,'EDGAR-2025'!$A$3:$BG$214,P$9,FALSE)</f>
        <v>0.33604569277058</v>
      </c>
      <c r="Q95" s="5">
        <f>VLOOKUP($B95,'EDGAR-2025'!$A$3:$BG$214,Q$9,FALSE)</f>
        <v>0.34386750712368003</v>
      </c>
      <c r="R95" s="5">
        <f>VLOOKUP($B95,'EDGAR-2025'!$A$3:$BG$214,R$9,FALSE)</f>
        <v>0.32931341822295002</v>
      </c>
      <c r="S95" s="5">
        <f>VLOOKUP($B95,'EDGAR-2025'!$A$3:$BG$214,S$9,FALSE)</f>
        <v>0.34216062171671002</v>
      </c>
      <c r="T95" s="15">
        <f t="shared" si="27"/>
        <v>1.1310415243219962E-2</v>
      </c>
      <c r="U95" s="15">
        <f t="shared" si="28"/>
        <v>8.0628166517882627E-2</v>
      </c>
      <c r="V95" s="15">
        <f t="shared" si="29"/>
        <v>-5.6904710670008019E-2</v>
      </c>
      <c r="W95" s="5">
        <f>VLOOKUP($B95,'EDGAR-P-2025'!$A$3:$BI$214,W$9,FALSE)</f>
        <v>1.9537229997000551</v>
      </c>
      <c r="X95" s="4">
        <f t="shared" si="30"/>
        <v>0.18251648577057999</v>
      </c>
      <c r="Y95" s="43">
        <f t="shared" si="25"/>
        <v>9.7187608271239932E-6</v>
      </c>
      <c r="Z95" s="43">
        <f t="shared" si="26"/>
        <v>2.5334358864824669E-4</v>
      </c>
    </row>
    <row r="96" spans="2:26" ht="15" x14ac:dyDescent="0.25">
      <c r="B96" s="42" t="s">
        <v>119</v>
      </c>
      <c r="C96" s="5">
        <f>VLOOKUP($B96,'EDGAR-2025'!$A$3:$BG$214,C$9,FALSE)</f>
        <v>1.1736565148789</v>
      </c>
      <c r="D96" s="5">
        <f>VLOOKUP($B96,'EDGAR-2025'!$A$3:$BG$214,D$9,FALSE)</f>
        <v>1.4833979495469001</v>
      </c>
      <c r="E96" s="5">
        <f>VLOOKUP($B96,'EDGAR-2025'!$A$3:$BG$214,E$9,FALSE)</f>
        <v>1.7611573290149001</v>
      </c>
      <c r="F96" s="5">
        <f>VLOOKUP($B96,'EDGAR-2025'!$A$3:$BG$214,F$9,FALSE)</f>
        <v>1.8333767453789001</v>
      </c>
      <c r="G96" s="5">
        <f>VLOOKUP($B96,'EDGAR-2025'!$A$3:$BG$214,G$9,FALSE)</f>
        <v>2.0026219246836998</v>
      </c>
      <c r="H96" s="5">
        <f>VLOOKUP($B96,'EDGAR-2025'!$A$3:$BG$214,H$9,FALSE)</f>
        <v>1.9773999654858001</v>
      </c>
      <c r="I96" s="5">
        <f>VLOOKUP($B96,'EDGAR-2025'!$A$3:$BG$214,I$9,FALSE)</f>
        <v>2.0651342053861002</v>
      </c>
      <c r="J96" s="5">
        <f>VLOOKUP($B96,'EDGAR-2025'!$A$3:$BG$214,J$9,FALSE)</f>
        <v>2.0746026862611</v>
      </c>
      <c r="K96" s="5">
        <f>VLOOKUP($B96,'EDGAR-2025'!$A$3:$BG$214,K$9,FALSE)</f>
        <v>2.4564155575275</v>
      </c>
      <c r="L96" s="5">
        <f>VLOOKUP($B96,'EDGAR-2025'!$A$3:$BG$214,L$9,FALSE)</f>
        <v>2.4688426720705001</v>
      </c>
      <c r="M96" s="5">
        <f>VLOOKUP($B96,'EDGAR-2025'!$A$3:$BG$214,M$9,FALSE)</f>
        <v>2.5807890114381999</v>
      </c>
      <c r="N96" s="5">
        <f>VLOOKUP($B96,'EDGAR-2025'!$A$3:$BG$214,N$9,FALSE)</f>
        <v>2.7934293083537001</v>
      </c>
      <c r="O96" s="5">
        <f>VLOOKUP($B96,'EDGAR-2025'!$A$3:$BG$214,O$9,FALSE)</f>
        <v>3.3298480932700998</v>
      </c>
      <c r="P96" s="5">
        <f>VLOOKUP($B96,'EDGAR-2025'!$A$3:$BG$214,P$9,FALSE)</f>
        <v>3.3211210792882002</v>
      </c>
      <c r="Q96" s="5">
        <f>VLOOKUP($B96,'EDGAR-2025'!$A$3:$BG$214,Q$9,FALSE)</f>
        <v>3.6840231397524001</v>
      </c>
      <c r="R96" s="5">
        <f>VLOOKUP($B96,'EDGAR-2025'!$A$3:$BG$214,R$9,FALSE)</f>
        <v>3.7404794060343001</v>
      </c>
      <c r="S96" s="5">
        <f>VLOOKUP($B96,'EDGAR-2025'!$A$3:$BG$214,S$9,FALSE)</f>
        <v>3.7886034972510001</v>
      </c>
      <c r="T96" s="15">
        <f t="shared" si="27"/>
        <v>8.2393522280615139E-2</v>
      </c>
      <c r="U96" s="15">
        <f t="shared" si="28"/>
        <v>6.3868586411744532E-2</v>
      </c>
      <c r="V96" s="15">
        <f t="shared" si="29"/>
        <v>0.19202876668911895</v>
      </c>
      <c r="W96" s="5">
        <f>VLOOKUP($B96,'EDGAR-P-2025'!$A$3:$BI$214,W$9,FALSE)</f>
        <v>0.78650799999999332</v>
      </c>
      <c r="X96" s="4">
        <f t="shared" si="30"/>
        <v>3.5516858167415002</v>
      </c>
      <c r="Y96" s="43">
        <f t="shared" si="25"/>
        <v>7.6134849335760956E-5</v>
      </c>
      <c r="Z96" s="43">
        <f t="shared" si="26"/>
        <v>1.0198823438693426E-4</v>
      </c>
    </row>
    <row r="97" spans="2:26" ht="15" x14ac:dyDescent="0.25">
      <c r="B97" s="42" t="s">
        <v>120</v>
      </c>
      <c r="C97" s="5">
        <f>VLOOKUP($B97,'EDGAR-2025'!$A$3:$BG$214,C$9,FALSE)</f>
        <v>1.1416007093825</v>
      </c>
      <c r="D97" s="5">
        <f>VLOOKUP($B97,'EDGAR-2025'!$A$3:$BG$214,D$9,FALSE)</f>
        <v>1.8290742250815</v>
      </c>
      <c r="E97" s="5">
        <f>VLOOKUP($B97,'EDGAR-2025'!$A$3:$BG$214,E$9,FALSE)</f>
        <v>2.5988818252887</v>
      </c>
      <c r="F97" s="5">
        <f>VLOOKUP($B97,'EDGAR-2025'!$A$3:$BG$214,F$9,FALSE)</f>
        <v>2.9444124018347999</v>
      </c>
      <c r="G97" s="5">
        <f>VLOOKUP($B97,'EDGAR-2025'!$A$3:$BG$214,G$9,FALSE)</f>
        <v>2.7585924671423001</v>
      </c>
      <c r="H97" s="5">
        <f>VLOOKUP($B97,'EDGAR-2025'!$A$3:$BG$214,H$9,FALSE)</f>
        <v>2.9774487160133001</v>
      </c>
      <c r="I97" s="5">
        <f>VLOOKUP($B97,'EDGAR-2025'!$A$3:$BG$214,I$9,FALSE)</f>
        <v>3.228281587563</v>
      </c>
      <c r="J97" s="5">
        <f>VLOOKUP($B97,'EDGAR-2025'!$A$3:$BG$214,J$9,FALSE)</f>
        <v>3.4939657714819998</v>
      </c>
      <c r="K97" s="5">
        <f>VLOOKUP($B97,'EDGAR-2025'!$A$3:$BG$214,K$9,FALSE)</f>
        <v>3.5780406897165999</v>
      </c>
      <c r="L97" s="5">
        <f>VLOOKUP($B97,'EDGAR-2025'!$A$3:$BG$214,L$9,FALSE)</f>
        <v>3.5866515522654998</v>
      </c>
      <c r="M97" s="5">
        <f>VLOOKUP($B97,'EDGAR-2025'!$A$3:$BG$214,M$9,FALSE)</f>
        <v>3.55768229785</v>
      </c>
      <c r="N97" s="5">
        <f>VLOOKUP($B97,'EDGAR-2025'!$A$3:$BG$214,N$9,FALSE)</f>
        <v>3.5949221660255</v>
      </c>
      <c r="O97" s="5">
        <f>VLOOKUP($B97,'EDGAR-2025'!$A$3:$BG$214,O$9,FALSE)</f>
        <v>3.4445366079208002</v>
      </c>
      <c r="P97" s="5">
        <f>VLOOKUP($B97,'EDGAR-2025'!$A$3:$BG$214,P$9,FALSE)</f>
        <v>3.4082669459449999</v>
      </c>
      <c r="Q97" s="5">
        <f>VLOOKUP($B97,'EDGAR-2025'!$A$3:$BG$214,Q$9,FALSE)</f>
        <v>3.3893485514733999</v>
      </c>
      <c r="R97" s="5">
        <f>VLOOKUP($B97,'EDGAR-2025'!$A$3:$BG$214,R$9,FALSE)</f>
        <v>3.3805375145631</v>
      </c>
      <c r="S97" s="5">
        <f>VLOOKUP($B97,'EDGAR-2025'!$A$3:$BG$214,S$9,FALSE)</f>
        <v>3.5137979374136998</v>
      </c>
      <c r="T97" s="15">
        <f t="shared" si="27"/>
        <v>1.0467451857071319E-2</v>
      </c>
      <c r="U97" s="15">
        <f t="shared" si="28"/>
        <v>1.1952440752871496E-3</v>
      </c>
      <c r="V97" s="15">
        <f t="shared" si="29"/>
        <v>-4.1832771659410906E-2</v>
      </c>
      <c r="W97" s="5">
        <f>VLOOKUP($B97,'EDGAR-P-2025'!$A$3:$BI$214,W$9,FALSE)</f>
        <v>11.242855999999845</v>
      </c>
      <c r="X97" s="4">
        <f t="shared" si="30"/>
        <v>0.31975168640651003</v>
      </c>
      <c r="Y97" s="43">
        <f t="shared" si="25"/>
        <v>9.7979518101871184E-5</v>
      </c>
      <c r="Z97" s="43">
        <f t="shared" si="26"/>
        <v>1.4578860391840187E-3</v>
      </c>
    </row>
    <row r="98" spans="2:26" ht="15" x14ac:dyDescent="0.25">
      <c r="B98" s="42" t="s">
        <v>121</v>
      </c>
      <c r="C98" s="5">
        <f>VLOOKUP($B98,'EDGAR-2025'!$A$3:$BG$214,C$9,FALSE)</f>
        <v>2.3603767206324999</v>
      </c>
      <c r="D98" s="5">
        <f>VLOOKUP($B98,'EDGAR-2025'!$A$3:$BG$214,D$9,FALSE)</f>
        <v>7.0954605050978996</v>
      </c>
      <c r="E98" s="5">
        <f>VLOOKUP($B98,'EDGAR-2025'!$A$3:$BG$214,E$9,FALSE)</f>
        <v>7.9831973862809997</v>
      </c>
      <c r="F98" s="5">
        <f>VLOOKUP($B98,'EDGAR-2025'!$A$3:$BG$214,F$9,FALSE)</f>
        <v>9.4909564715930994</v>
      </c>
      <c r="G98" s="5">
        <f>VLOOKUP($B98,'EDGAR-2025'!$A$3:$BG$214,G$9,FALSE)</f>
        <v>9.9296424145518003</v>
      </c>
      <c r="H98" s="5">
        <f>VLOOKUP($B98,'EDGAR-2025'!$A$3:$BG$214,H$9,FALSE)</f>
        <v>10.120200228122</v>
      </c>
      <c r="I98" s="5">
        <f>VLOOKUP($B98,'EDGAR-2025'!$A$3:$BG$214,I$9,FALSE)</f>
        <v>9.9347498725569992</v>
      </c>
      <c r="J98" s="5">
        <f>VLOOKUP($B98,'EDGAR-2025'!$A$3:$BG$214,J$9,FALSE)</f>
        <v>10.818802572334</v>
      </c>
      <c r="K98" s="5">
        <f>VLOOKUP($B98,'EDGAR-2025'!$A$3:$BG$214,K$9,FALSE)</f>
        <v>9.7320588443561995</v>
      </c>
      <c r="L98" s="5">
        <f>VLOOKUP($B98,'EDGAR-2025'!$A$3:$BG$214,L$9,FALSE)</f>
        <v>9.3472069261138007</v>
      </c>
      <c r="M98" s="5">
        <f>VLOOKUP($B98,'EDGAR-2025'!$A$3:$BG$214,M$9,FALSE)</f>
        <v>9.0060994835806998</v>
      </c>
      <c r="N98" s="5">
        <f>VLOOKUP($B98,'EDGAR-2025'!$A$3:$BG$214,N$9,FALSE)</f>
        <v>10.152518304120999</v>
      </c>
      <c r="O98" s="5">
        <f>VLOOKUP($B98,'EDGAR-2025'!$A$3:$BG$214,O$9,FALSE)</f>
        <v>9.2220213364778996</v>
      </c>
      <c r="P98" s="5">
        <f>VLOOKUP($B98,'EDGAR-2025'!$A$3:$BG$214,P$9,FALSE)</f>
        <v>10.370614209337001</v>
      </c>
      <c r="Q98" s="5">
        <f>VLOOKUP($B98,'EDGAR-2025'!$A$3:$BG$214,Q$9,FALSE)</f>
        <v>10.570683496514</v>
      </c>
      <c r="R98" s="5">
        <f>VLOOKUP($B98,'EDGAR-2025'!$A$3:$BG$214,R$9,FALSE)</f>
        <v>11.849109005762999</v>
      </c>
      <c r="S98" s="5">
        <f>VLOOKUP($B98,'EDGAR-2025'!$A$3:$BG$214,S$9,FALSE)</f>
        <v>12.292755850365999</v>
      </c>
      <c r="T98" s="15">
        <f t="shared" si="27"/>
        <v>0.12729359948003816</v>
      </c>
      <c r="U98" s="15">
        <f t="shared" si="28"/>
        <v>4.5400309359019231E-2</v>
      </c>
      <c r="V98" s="15">
        <f t="shared" si="29"/>
        <v>-9.165183846705327E-2</v>
      </c>
      <c r="W98" s="5">
        <f>VLOOKUP($B98,'EDGAR-P-2025'!$A$3:$BI$214,W$9,FALSE)</f>
        <v>9.5686880000003143</v>
      </c>
      <c r="X98" s="4">
        <f t="shared" si="30"/>
        <v>1.0610146661821001</v>
      </c>
      <c r="Y98" s="43">
        <f t="shared" si="25"/>
        <v>2.767066448222918E-4</v>
      </c>
      <c r="Z98" s="43">
        <f t="shared" si="26"/>
        <v>1.2407929665298834E-3</v>
      </c>
    </row>
    <row r="99" spans="2:26" ht="15" x14ac:dyDescent="0.25">
      <c r="B99" s="42" t="s">
        <v>122</v>
      </c>
      <c r="C99" s="5">
        <f>VLOOKUP($B99,'EDGAR-2025'!$A$3:$BG$214,C$9,FALSE)</f>
        <v>35.044267166209004</v>
      </c>
      <c r="D99" s="5">
        <f>VLOOKUP($B99,'EDGAR-2025'!$A$3:$BG$214,D$9,FALSE)</f>
        <v>43.005423705139997</v>
      </c>
      <c r="E99" s="5">
        <f>VLOOKUP($B99,'EDGAR-2025'!$A$3:$BG$214,E$9,FALSE)</f>
        <v>42.227739175522998</v>
      </c>
      <c r="F99" s="5">
        <f>VLOOKUP($B99,'EDGAR-2025'!$A$3:$BG$214,F$9,FALSE)</f>
        <v>45.182245808540998</v>
      </c>
      <c r="G99" s="5">
        <f>VLOOKUP($B99,'EDGAR-2025'!$A$3:$BG$214,G$9,FALSE)</f>
        <v>44.646961941748003</v>
      </c>
      <c r="H99" s="5">
        <f>VLOOKUP($B99,'EDGAR-2025'!$A$3:$BG$214,H$9,FALSE)</f>
        <v>46.185834129404</v>
      </c>
      <c r="I99" s="5">
        <f>VLOOKUP($B99,'EDGAR-2025'!$A$3:$BG$214,I$9,FALSE)</f>
        <v>47.554318032189002</v>
      </c>
      <c r="J99" s="5">
        <f>VLOOKUP($B99,'EDGAR-2025'!$A$3:$BG$214,J$9,FALSE)</f>
        <v>44.245463021545</v>
      </c>
      <c r="K99" s="5">
        <f>VLOOKUP($B99,'EDGAR-2025'!$A$3:$BG$214,K$9,FALSE)</f>
        <v>45.079386536583002</v>
      </c>
      <c r="L99" s="5">
        <f>VLOOKUP($B99,'EDGAR-2025'!$A$3:$BG$214,L$9,FALSE)</f>
        <v>44.134788026667998</v>
      </c>
      <c r="M99" s="5">
        <f>VLOOKUP($B99,'EDGAR-2025'!$A$3:$BG$214,M$9,FALSE)</f>
        <v>44.059121536753999</v>
      </c>
      <c r="N99" s="5">
        <f>VLOOKUP($B99,'EDGAR-2025'!$A$3:$BG$214,N$9,FALSE)</f>
        <v>43.508225279252002</v>
      </c>
      <c r="O99" s="5">
        <f>VLOOKUP($B99,'EDGAR-2025'!$A$3:$BG$214,O$9,FALSE)</f>
        <v>34.061876596965</v>
      </c>
      <c r="P99" s="5">
        <f>VLOOKUP($B99,'EDGAR-2025'!$A$3:$BG$214,P$9,FALSE)</f>
        <v>34.537338845294002</v>
      </c>
      <c r="Q99" s="5">
        <f>VLOOKUP($B99,'EDGAR-2025'!$A$3:$BG$214,Q$9,FALSE)</f>
        <v>32.132151557481997</v>
      </c>
      <c r="R99" s="5">
        <f>VLOOKUP($B99,'EDGAR-2025'!$A$3:$BG$214,R$9,FALSE)</f>
        <v>34.119384964722002</v>
      </c>
      <c r="S99" s="5">
        <f>VLOOKUP($B99,'EDGAR-2025'!$A$3:$BG$214,S$9,FALSE)</f>
        <v>34.616164016463998</v>
      </c>
      <c r="T99" s="15">
        <f t="shared" si="27"/>
        <v>-1.2503568802261333E-2</v>
      </c>
      <c r="U99" s="15">
        <f t="shared" si="28"/>
        <v>-7.1090048988056154E-3</v>
      </c>
      <c r="V99" s="15">
        <f t="shared" si="29"/>
        <v>-0.21711638711201886</v>
      </c>
      <c r="W99" s="5">
        <f>VLOOKUP($B99,'EDGAR-P-2025'!$A$3:$BI$214,W$9,FALSE)</f>
        <v>7.4907759999999977</v>
      </c>
      <c r="X99" s="4">
        <f t="shared" si="30"/>
        <v>5.8082400647479</v>
      </c>
      <c r="Y99" s="43">
        <f t="shared" si="25"/>
        <v>1.1858156448048458E-3</v>
      </c>
      <c r="Z99" s="43">
        <f t="shared" si="26"/>
        <v>9.7134551514800626E-4</v>
      </c>
    </row>
    <row r="100" spans="2:26" ht="15" x14ac:dyDescent="0.25">
      <c r="B100" s="42" t="s">
        <v>123</v>
      </c>
      <c r="C100" s="5">
        <f>VLOOKUP($B100,'EDGAR-2025'!$A$3:$BG$214,C$9,FALSE)</f>
        <v>72.325278828864995</v>
      </c>
      <c r="D100" s="5">
        <f>VLOOKUP($B100,'EDGAR-2025'!$A$3:$BG$214,D$9,FALSE)</f>
        <v>61.215296456033002</v>
      </c>
      <c r="E100" s="5">
        <f>VLOOKUP($B100,'EDGAR-2025'!$A$3:$BG$214,E$9,FALSE)</f>
        <v>52.346295592017</v>
      </c>
      <c r="F100" s="5">
        <f>VLOOKUP($B100,'EDGAR-2025'!$A$3:$BG$214,F$9,FALSE)</f>
        <v>51.436733175973004</v>
      </c>
      <c r="G100" s="5">
        <f>VLOOKUP($B100,'EDGAR-2025'!$A$3:$BG$214,G$9,FALSE)</f>
        <v>47.652702090920997</v>
      </c>
      <c r="H100" s="5">
        <f>VLOOKUP($B100,'EDGAR-2025'!$A$3:$BG$214,H$9,FALSE)</f>
        <v>44.796584687676997</v>
      </c>
      <c r="I100" s="5">
        <f>VLOOKUP($B100,'EDGAR-2025'!$A$3:$BG$214,I$9,FALSE)</f>
        <v>44.832155309614002</v>
      </c>
      <c r="J100" s="5">
        <f>VLOOKUP($B100,'EDGAR-2025'!$A$3:$BG$214,J$9,FALSE)</f>
        <v>47.541004567487001</v>
      </c>
      <c r="K100" s="5">
        <f>VLOOKUP($B100,'EDGAR-2025'!$A$3:$BG$214,K$9,FALSE)</f>
        <v>48.265087327499998</v>
      </c>
      <c r="L100" s="5">
        <f>VLOOKUP($B100,'EDGAR-2025'!$A$3:$BG$214,L$9,FALSE)</f>
        <v>51.134554091844002</v>
      </c>
      <c r="M100" s="5">
        <f>VLOOKUP($B100,'EDGAR-2025'!$A$3:$BG$214,M$9,FALSE)</f>
        <v>51.259536300907001</v>
      </c>
      <c r="N100" s="5">
        <f>VLOOKUP($B100,'EDGAR-2025'!$A$3:$BG$214,N$9,FALSE)</f>
        <v>51.502786870123998</v>
      </c>
      <c r="O100" s="5">
        <f>VLOOKUP($B100,'EDGAR-2025'!$A$3:$BG$214,O$9,FALSE)</f>
        <v>49.652119703103999</v>
      </c>
      <c r="P100" s="5">
        <f>VLOOKUP($B100,'EDGAR-2025'!$A$3:$BG$214,P$9,FALSE)</f>
        <v>50.986015631710004</v>
      </c>
      <c r="Q100" s="5">
        <f>VLOOKUP($B100,'EDGAR-2025'!$A$3:$BG$214,Q$9,FALSE)</f>
        <v>47.573289639530998</v>
      </c>
      <c r="R100" s="5">
        <f>VLOOKUP($B100,'EDGAR-2025'!$A$3:$BG$214,R$9,FALSE)</f>
        <v>42.977571433370997</v>
      </c>
      <c r="S100" s="5">
        <f>VLOOKUP($B100,'EDGAR-2025'!$A$3:$BG$214,S$9,FALSE)</f>
        <v>42.626870832580003</v>
      </c>
      <c r="T100" s="15">
        <f t="shared" si="27"/>
        <v>4.7454695608062369E-3</v>
      </c>
      <c r="U100" s="15">
        <f t="shared" si="28"/>
        <v>3.594826292519504E-3</v>
      </c>
      <c r="V100" s="15">
        <f t="shared" si="29"/>
        <v>-3.5933340300339012E-2</v>
      </c>
      <c r="W100" s="5">
        <f>VLOOKUP($B100,'EDGAR-P-2025'!$A$3:$BI$214,W$9,FALSE)</f>
        <v>9.6553609999998891</v>
      </c>
      <c r="X100" s="4">
        <f t="shared" si="30"/>
        <v>5.3341130248909998</v>
      </c>
      <c r="Y100" s="43">
        <f t="shared" si="25"/>
        <v>1.4037072307513023E-3</v>
      </c>
      <c r="Z100" s="43">
        <f t="shared" si="26"/>
        <v>1.2520320464107944E-3</v>
      </c>
    </row>
    <row r="101" spans="2:26" ht="15" x14ac:dyDescent="0.25">
      <c r="B101" s="42" t="s">
        <v>124</v>
      </c>
      <c r="C101" s="5">
        <f>VLOOKUP($B101,'EDGAR-2025'!$A$3:$BG$214,C$9,FALSE)</f>
        <v>2.3396205157206</v>
      </c>
      <c r="D101" s="5">
        <f>VLOOKUP($B101,'EDGAR-2025'!$A$3:$BG$214,D$9,FALSE)</f>
        <v>3.1273821761847</v>
      </c>
      <c r="E101" s="5">
        <f>VLOOKUP($B101,'EDGAR-2025'!$A$3:$BG$214,E$9,FALSE)</f>
        <v>3.7364016729773</v>
      </c>
      <c r="F101" s="5">
        <f>VLOOKUP($B101,'EDGAR-2025'!$A$3:$BG$214,F$9,FALSE)</f>
        <v>3.6038319719212</v>
      </c>
      <c r="G101" s="5">
        <f>VLOOKUP($B101,'EDGAR-2025'!$A$3:$BG$214,G$9,FALSE)</f>
        <v>3.6450990780704999</v>
      </c>
      <c r="H101" s="5">
        <f>VLOOKUP($B101,'EDGAR-2025'!$A$3:$BG$214,H$9,FALSE)</f>
        <v>3.7105746005364999</v>
      </c>
      <c r="I101" s="5">
        <f>VLOOKUP($B101,'EDGAR-2025'!$A$3:$BG$214,I$9,FALSE)</f>
        <v>3.4638507474659002</v>
      </c>
      <c r="J101" s="5">
        <f>VLOOKUP($B101,'EDGAR-2025'!$A$3:$BG$214,J$9,FALSE)</f>
        <v>3.6291674580448001</v>
      </c>
      <c r="K101" s="5">
        <f>VLOOKUP($B101,'EDGAR-2025'!$A$3:$BG$214,K$9,FALSE)</f>
        <v>3.1788620123248998</v>
      </c>
      <c r="L101" s="5">
        <f>VLOOKUP($B101,'EDGAR-2025'!$A$3:$BG$214,L$9,FALSE)</f>
        <v>3.3299089844116998</v>
      </c>
      <c r="M101" s="5">
        <f>VLOOKUP($B101,'EDGAR-2025'!$A$3:$BG$214,M$9,FALSE)</f>
        <v>3.2946239178016001</v>
      </c>
      <c r="N101" s="5">
        <f>VLOOKUP($B101,'EDGAR-2025'!$A$3:$BG$214,N$9,FALSE)</f>
        <v>3.1768242258124002</v>
      </c>
      <c r="O101" s="5">
        <f>VLOOKUP($B101,'EDGAR-2025'!$A$3:$BG$214,O$9,FALSE)</f>
        <v>3.0717153368712999</v>
      </c>
      <c r="P101" s="5">
        <f>VLOOKUP($B101,'EDGAR-2025'!$A$3:$BG$214,P$9,FALSE)</f>
        <v>3.1636527059623001</v>
      </c>
      <c r="Q101" s="5">
        <f>VLOOKUP($B101,'EDGAR-2025'!$A$3:$BG$214,Q$9,FALSE)</f>
        <v>3.2394106136891998</v>
      </c>
      <c r="R101" s="5">
        <f>VLOOKUP($B101,'EDGAR-2025'!$A$3:$BG$214,R$9,FALSE)</f>
        <v>3.2199816991338999</v>
      </c>
      <c r="S101" s="5">
        <f>VLOOKUP($B101,'EDGAR-2025'!$A$3:$BG$214,S$9,FALSE)</f>
        <v>3.2929707091872999</v>
      </c>
      <c r="T101" s="15">
        <f t="shared" si="27"/>
        <v>-3.5755125601043991E-2</v>
      </c>
      <c r="U101" s="15">
        <f t="shared" si="28"/>
        <v>-2.3175765660612135E-2</v>
      </c>
      <c r="V101" s="15">
        <f t="shared" si="29"/>
        <v>-3.308615191456532E-2</v>
      </c>
      <c r="W101" s="5">
        <f>VLOOKUP($B101,'EDGAR-P-2025'!$A$3:$BI$214,W$9,FALSE)</f>
        <v>0.34056599996999959</v>
      </c>
      <c r="X101" s="4">
        <f t="shared" si="30"/>
        <v>9.3280721683675001</v>
      </c>
      <c r="Y101" s="43">
        <f t="shared" si="25"/>
        <v>8.6584268689071002E-5</v>
      </c>
      <c r="Z101" s="43">
        <f t="shared" si="26"/>
        <v>4.4161947531571528E-5</v>
      </c>
    </row>
    <row r="102" spans="2:26" ht="15" x14ac:dyDescent="0.25">
      <c r="B102" s="42" t="s">
        <v>35</v>
      </c>
      <c r="C102" s="5">
        <f>VLOOKUP($B102,'EDGAR-2025'!$A$3:$BG$214,C$9,FALSE)</f>
        <v>600.68118177472002</v>
      </c>
      <c r="D102" s="5">
        <f>VLOOKUP($B102,'EDGAR-2025'!$A$3:$BG$214,D$9,FALSE)</f>
        <v>1217.7272719993</v>
      </c>
      <c r="E102" s="5">
        <f>VLOOKUP($B102,'EDGAR-2025'!$A$3:$BG$214,E$9,FALSE)</f>
        <v>1730.0541524083001</v>
      </c>
      <c r="F102" s="5">
        <f>VLOOKUP($B102,'EDGAR-2025'!$A$3:$BG$214,F$9,FALSE)</f>
        <v>1845.6437406072</v>
      </c>
      <c r="G102" s="5">
        <f>VLOOKUP($B102,'EDGAR-2025'!$A$3:$BG$214,G$9,FALSE)</f>
        <v>2015.2875618264</v>
      </c>
      <c r="H102" s="5">
        <f>VLOOKUP($B102,'EDGAR-2025'!$A$3:$BG$214,H$9,FALSE)</f>
        <v>2072.6256129144999</v>
      </c>
      <c r="I102" s="5">
        <f>VLOOKUP($B102,'EDGAR-2025'!$A$3:$BG$214,I$9,FALSE)</f>
        <v>2237.6647335820999</v>
      </c>
      <c r="J102" s="5">
        <f>VLOOKUP($B102,'EDGAR-2025'!$A$3:$BG$214,J$9,FALSE)</f>
        <v>2278.2296054181002</v>
      </c>
      <c r="K102" s="5">
        <f>VLOOKUP($B102,'EDGAR-2025'!$A$3:$BG$214,K$9,FALSE)</f>
        <v>2311.9771193593001</v>
      </c>
      <c r="L102" s="5">
        <f>VLOOKUP($B102,'EDGAR-2025'!$A$3:$BG$214,L$9,FALSE)</f>
        <v>2441.2014618621001</v>
      </c>
      <c r="M102" s="5">
        <f>VLOOKUP($B102,'EDGAR-2025'!$A$3:$BG$214,M$9,FALSE)</f>
        <v>2556.7189118845999</v>
      </c>
      <c r="N102" s="5">
        <f>VLOOKUP($B102,'EDGAR-2025'!$A$3:$BG$214,N$9,FALSE)</f>
        <v>2551.4850978520999</v>
      </c>
      <c r="O102" s="5">
        <f>VLOOKUP($B102,'EDGAR-2025'!$A$3:$BG$214,O$9,FALSE)</f>
        <v>2356.9589913082</v>
      </c>
      <c r="P102" s="5">
        <f>VLOOKUP($B102,'EDGAR-2025'!$A$3:$BG$214,P$9,FALSE)</f>
        <v>2597.9343232087999</v>
      </c>
      <c r="Q102" s="5">
        <f>VLOOKUP($B102,'EDGAR-2025'!$A$3:$BG$214,Q$9,FALSE)</f>
        <v>2807.0804751892001</v>
      </c>
      <c r="R102" s="5">
        <f>VLOOKUP($B102,'EDGAR-2025'!$A$3:$BG$214,R$9,FALSE)</f>
        <v>3014.5226251140998</v>
      </c>
      <c r="S102" s="5">
        <f>VLOOKUP($B102,'EDGAR-2025'!$A$3:$BG$214,S$9,FALSE)</f>
        <v>3153.8291299712</v>
      </c>
      <c r="T102" s="15">
        <f t="shared" si="27"/>
        <v>-2.0470823007454619E-3</v>
      </c>
      <c r="U102" s="15">
        <f t="shared" si="28"/>
        <v>2.2636417240440632E-2</v>
      </c>
      <c r="V102" s="15">
        <f t="shared" si="29"/>
        <v>-7.6240345948975552E-2</v>
      </c>
      <c r="W102" s="5">
        <f>VLOOKUP($B102,'EDGAR-P-2025'!$A$3:$BI$214,W$9,FALSE)</f>
        <v>1368.7375130000032</v>
      </c>
      <c r="X102" s="4">
        <f t="shared" si="30"/>
        <v>1.8641157078099999</v>
      </c>
      <c r="Y102" s="43">
        <f t="shared" si="25"/>
        <v>6.9540665635062629E-2</v>
      </c>
      <c r="Z102" s="43">
        <f t="shared" si="26"/>
        <v>0.17748722491066207</v>
      </c>
    </row>
    <row r="103" spans="2:26" ht="15" x14ac:dyDescent="0.25">
      <c r="B103" s="42" t="s">
        <v>125</v>
      </c>
      <c r="C103" s="5">
        <f>VLOOKUP($B103,'EDGAR-2025'!$A$3:$BG$214,C$9,FALSE)</f>
        <v>161.76869938825999</v>
      </c>
      <c r="D103" s="5">
        <f>VLOOKUP($B103,'EDGAR-2025'!$A$3:$BG$214,D$9,FALSE)</f>
        <v>362.59704711997</v>
      </c>
      <c r="E103" s="5">
        <f>VLOOKUP($B103,'EDGAR-2025'!$A$3:$BG$214,E$9,FALSE)</f>
        <v>443.68204157928</v>
      </c>
      <c r="F103" s="5">
        <f>VLOOKUP($B103,'EDGAR-2025'!$A$3:$BG$214,F$9,FALSE)</f>
        <v>499.93621309613002</v>
      </c>
      <c r="G103" s="5">
        <f>VLOOKUP($B103,'EDGAR-2025'!$A$3:$BG$214,G$9,FALSE)</f>
        <v>504.25724492439002</v>
      </c>
      <c r="H103" s="5">
        <f>VLOOKUP($B103,'EDGAR-2025'!$A$3:$BG$214,H$9,FALSE)</f>
        <v>474.96511704759001</v>
      </c>
      <c r="I103" s="5">
        <f>VLOOKUP($B103,'EDGAR-2025'!$A$3:$BG$214,I$9,FALSE)</f>
        <v>505.0761701797</v>
      </c>
      <c r="J103" s="5">
        <f>VLOOKUP($B103,'EDGAR-2025'!$A$3:$BG$214,J$9,FALSE)</f>
        <v>512.39725963530998</v>
      </c>
      <c r="K103" s="5">
        <f>VLOOKUP($B103,'EDGAR-2025'!$A$3:$BG$214,K$9,FALSE)</f>
        <v>507.09651282072002</v>
      </c>
      <c r="L103" s="5">
        <f>VLOOKUP($B103,'EDGAR-2025'!$A$3:$BG$214,L$9,FALSE)</f>
        <v>535.74741146318001</v>
      </c>
      <c r="M103" s="5">
        <f>VLOOKUP($B103,'EDGAR-2025'!$A$3:$BG$214,M$9,FALSE)</f>
        <v>596.46922921225996</v>
      </c>
      <c r="N103" s="5">
        <f>VLOOKUP($B103,'EDGAR-2025'!$A$3:$BG$214,N$9,FALSE)</f>
        <v>637.56915886826005</v>
      </c>
      <c r="O103" s="5">
        <f>VLOOKUP($B103,'EDGAR-2025'!$A$3:$BG$214,O$9,FALSE)</f>
        <v>596.28393103194003</v>
      </c>
      <c r="P103" s="5">
        <f>VLOOKUP($B103,'EDGAR-2025'!$A$3:$BG$214,P$9,FALSE)</f>
        <v>622.68684208432001</v>
      </c>
      <c r="Q103" s="5">
        <f>VLOOKUP($B103,'EDGAR-2025'!$A$3:$BG$214,Q$9,FALSE)</f>
        <v>722.69957711868005</v>
      </c>
      <c r="R103" s="5">
        <f>VLOOKUP($B103,'EDGAR-2025'!$A$3:$BG$214,R$9,FALSE)</f>
        <v>772.56178765568995</v>
      </c>
      <c r="S103" s="5">
        <f>VLOOKUP($B103,'EDGAR-2025'!$A$3:$BG$214,S$9,FALSE)</f>
        <v>812.20415922000996</v>
      </c>
      <c r="T103" s="15">
        <f t="shared" si="27"/>
        <v>6.8905364506865796E-2</v>
      </c>
      <c r="U103" s="15">
        <f t="shared" si="28"/>
        <v>9.1122874633124074E-2</v>
      </c>
      <c r="V103" s="15">
        <f t="shared" si="29"/>
        <v>-6.4754116886087787E-2</v>
      </c>
      <c r="W103" s="5">
        <f>VLOOKUP($B103,'EDGAR-P-2025'!$A$3:$BI$214,W$9,FALSE)</f>
        <v>269.53648199999651</v>
      </c>
      <c r="X103" s="4">
        <f t="shared" si="30"/>
        <v>2.3654280642732002</v>
      </c>
      <c r="Y103" s="43">
        <f t="shared" si="25"/>
        <v>1.7376932255418507E-2</v>
      </c>
      <c r="Z103" s="43">
        <f t="shared" si="26"/>
        <v>3.4951392613991931E-2</v>
      </c>
    </row>
    <row r="104" spans="2:26" ht="15" x14ac:dyDescent="0.25">
      <c r="B104" s="42" t="s">
        <v>126</v>
      </c>
      <c r="C104" s="5">
        <f>VLOOKUP($B104,'EDGAR-2025'!$A$3:$BG$214,C$9,FALSE)</f>
        <v>208.47488679661001</v>
      </c>
      <c r="D104" s="5">
        <f>VLOOKUP($B104,'EDGAR-2025'!$A$3:$BG$214,D$9,FALSE)</f>
        <v>468.98986507680002</v>
      </c>
      <c r="E104" s="5">
        <f>VLOOKUP($B104,'EDGAR-2025'!$A$3:$BG$214,E$9,FALSE)</f>
        <v>576.74980430819005</v>
      </c>
      <c r="F104" s="5">
        <f>VLOOKUP($B104,'EDGAR-2025'!$A$3:$BG$214,F$9,FALSE)</f>
        <v>585.91981603852003</v>
      </c>
      <c r="G104" s="5">
        <f>VLOOKUP($B104,'EDGAR-2025'!$A$3:$BG$214,G$9,FALSE)</f>
        <v>592.47785865809999</v>
      </c>
      <c r="H104" s="5">
        <f>VLOOKUP($B104,'EDGAR-2025'!$A$3:$BG$214,H$9,FALSE)</f>
        <v>612.63150295452999</v>
      </c>
      <c r="I104" s="5">
        <f>VLOOKUP($B104,'EDGAR-2025'!$A$3:$BG$214,I$9,FALSE)</f>
        <v>636.53991546532995</v>
      </c>
      <c r="J104" s="5">
        <f>VLOOKUP($B104,'EDGAR-2025'!$A$3:$BG$214,J$9,FALSE)</f>
        <v>629.49016724815999</v>
      </c>
      <c r="K104" s="5">
        <f>VLOOKUP($B104,'EDGAR-2025'!$A$3:$BG$214,K$9,FALSE)</f>
        <v>642.30629446438002</v>
      </c>
      <c r="L104" s="5">
        <f>VLOOKUP($B104,'EDGAR-2025'!$A$3:$BG$214,L$9,FALSE)</f>
        <v>666.38084720068002</v>
      </c>
      <c r="M104" s="5">
        <f>VLOOKUP($B104,'EDGAR-2025'!$A$3:$BG$214,M$9,FALSE)</f>
        <v>661.44994882888</v>
      </c>
      <c r="N104" s="5">
        <f>VLOOKUP($B104,'EDGAR-2025'!$A$3:$BG$214,N$9,FALSE)</f>
        <v>712.58040204601002</v>
      </c>
      <c r="O104" s="5">
        <f>VLOOKUP($B104,'EDGAR-2025'!$A$3:$BG$214,O$9,FALSE)</f>
        <v>735.87087945076996</v>
      </c>
      <c r="P104" s="5">
        <f>VLOOKUP($B104,'EDGAR-2025'!$A$3:$BG$214,P$9,FALSE)</f>
        <v>784.26463835699997</v>
      </c>
      <c r="Q104" s="5">
        <f>VLOOKUP($B104,'EDGAR-2025'!$A$3:$BG$214,Q$9,FALSE)</f>
        <v>792.05891355557003</v>
      </c>
      <c r="R104" s="5">
        <f>VLOOKUP($B104,'EDGAR-2025'!$A$3:$BG$214,R$9,FALSE)</f>
        <v>816.13303416964004</v>
      </c>
      <c r="S104" s="5">
        <f>VLOOKUP($B104,'EDGAR-2025'!$A$3:$BG$214,S$9,FALSE)</f>
        <v>828.98958495779004</v>
      </c>
      <c r="T104" s="15">
        <f t="shared" si="27"/>
        <v>7.7300562661858585E-2</v>
      </c>
      <c r="U104" s="15">
        <f t="shared" si="28"/>
        <v>3.4950521356949205E-2</v>
      </c>
      <c r="V104" s="15">
        <f t="shared" si="29"/>
        <v>3.2684701035682107E-2</v>
      </c>
      <c r="W104" s="5">
        <f>VLOOKUP($B104,'EDGAR-P-2025'!$A$3:$BI$214,W$9,FALSE)</f>
        <v>82.820766000000489</v>
      </c>
      <c r="X104" s="4">
        <f t="shared" si="30"/>
        <v>8.6038856733829991</v>
      </c>
      <c r="Y104" s="43">
        <f t="shared" si="25"/>
        <v>1.9421361903502875E-2</v>
      </c>
      <c r="Z104" s="43">
        <f t="shared" si="26"/>
        <v>1.073955216592019E-2</v>
      </c>
    </row>
    <row r="105" spans="2:26" ht="15" x14ac:dyDescent="0.25">
      <c r="B105" s="42" t="s">
        <v>127</v>
      </c>
      <c r="C105" s="5">
        <f>VLOOKUP($B105,'EDGAR-2025'!$A$3:$BG$214,C$9,FALSE)</f>
        <v>69.444529362522999</v>
      </c>
      <c r="D105" s="5">
        <f>VLOOKUP($B105,'EDGAR-2025'!$A$3:$BG$214,D$9,FALSE)</f>
        <v>87.236339071678998</v>
      </c>
      <c r="E105" s="5">
        <f>VLOOKUP($B105,'EDGAR-2025'!$A$3:$BG$214,E$9,FALSE)</f>
        <v>111.49352857154</v>
      </c>
      <c r="F105" s="5">
        <f>VLOOKUP($B105,'EDGAR-2025'!$A$3:$BG$214,F$9,FALSE)</f>
        <v>115.90645486605</v>
      </c>
      <c r="G105" s="5">
        <f>VLOOKUP($B105,'EDGAR-2025'!$A$3:$BG$214,G$9,FALSE)</f>
        <v>133.04476770530999</v>
      </c>
      <c r="H105" s="5">
        <f>VLOOKUP($B105,'EDGAR-2025'!$A$3:$BG$214,H$9,FALSE)</f>
        <v>144.41016206467</v>
      </c>
      <c r="I105" s="5">
        <f>VLOOKUP($B105,'EDGAR-2025'!$A$3:$BG$214,I$9,FALSE)</f>
        <v>138.287957173</v>
      </c>
      <c r="J105" s="5">
        <f>VLOOKUP($B105,'EDGAR-2025'!$A$3:$BG$214,J$9,FALSE)</f>
        <v>137.90407402309</v>
      </c>
      <c r="K105" s="5">
        <f>VLOOKUP($B105,'EDGAR-2025'!$A$3:$BG$214,K$9,FALSE)</f>
        <v>155.04423889839001</v>
      </c>
      <c r="L105" s="5">
        <f>VLOOKUP($B105,'EDGAR-2025'!$A$3:$BG$214,L$9,FALSE)</f>
        <v>167.34526975041999</v>
      </c>
      <c r="M105" s="5">
        <f>VLOOKUP($B105,'EDGAR-2025'!$A$3:$BG$214,M$9,FALSE)</f>
        <v>180.94292775461</v>
      </c>
      <c r="N105" s="5">
        <f>VLOOKUP($B105,'EDGAR-2025'!$A$3:$BG$214,N$9,FALSE)</f>
        <v>193.64814221476001</v>
      </c>
      <c r="O105" s="5">
        <f>VLOOKUP($B105,'EDGAR-2025'!$A$3:$BG$214,O$9,FALSE)</f>
        <v>183.87433096807999</v>
      </c>
      <c r="P105" s="5">
        <f>VLOOKUP($B105,'EDGAR-2025'!$A$3:$BG$214,P$9,FALSE)</f>
        <v>199.70982612773</v>
      </c>
      <c r="Q105" s="5">
        <f>VLOOKUP($B105,'EDGAR-2025'!$A$3:$BG$214,Q$9,FALSE)</f>
        <v>222.27836454617</v>
      </c>
      <c r="R105" s="5">
        <f>VLOOKUP($B105,'EDGAR-2025'!$A$3:$BG$214,R$9,FALSE)</f>
        <v>232.97596148522999</v>
      </c>
      <c r="S105" s="5">
        <f>VLOOKUP($B105,'EDGAR-2025'!$A$3:$BG$214,S$9,FALSE)</f>
        <v>238.67039674755</v>
      </c>
      <c r="T105" s="15">
        <f t="shared" si="27"/>
        <v>7.0216695495170178E-2</v>
      </c>
      <c r="U105" s="15">
        <f t="shared" si="28"/>
        <v>7.573590185912249E-2</v>
      </c>
      <c r="V105" s="15">
        <f t="shared" si="29"/>
        <v>-5.0472011426996533E-2</v>
      </c>
      <c r="W105" s="5">
        <f>VLOOKUP($B105,'EDGAR-P-2025'!$A$3:$BI$214,W$9,FALSE)</f>
        <v>40.412298999999948</v>
      </c>
      <c r="X105" s="4">
        <f t="shared" si="30"/>
        <v>4.7918120722298001</v>
      </c>
      <c r="Y105" s="43">
        <f t="shared" si="25"/>
        <v>5.2778755086377071E-3</v>
      </c>
      <c r="Z105" s="43">
        <f t="shared" si="26"/>
        <v>5.2403523200360309E-3</v>
      </c>
    </row>
    <row r="106" spans="2:26" ht="15" x14ac:dyDescent="0.25">
      <c r="B106" s="42" t="s">
        <v>128</v>
      </c>
      <c r="C106" s="5">
        <f>VLOOKUP($B106,'EDGAR-2025'!$A$3:$BG$214,C$9,FALSE)</f>
        <v>32.339168256444999</v>
      </c>
      <c r="D106" s="5">
        <f>VLOOKUP($B106,'EDGAR-2025'!$A$3:$BG$214,D$9,FALSE)</f>
        <v>47.073786795362999</v>
      </c>
      <c r="E106" s="5">
        <f>VLOOKUP($B106,'EDGAR-2025'!$A$3:$BG$214,E$9,FALSE)</f>
        <v>40.924860228973998</v>
      </c>
      <c r="F106" s="5">
        <f>VLOOKUP($B106,'EDGAR-2025'!$A$3:$BG$214,F$9,FALSE)</f>
        <v>37.144048702524998</v>
      </c>
      <c r="G106" s="5">
        <f>VLOOKUP($B106,'EDGAR-2025'!$A$3:$BG$214,G$9,FALSE)</f>
        <v>37.602211495288003</v>
      </c>
      <c r="H106" s="5">
        <f>VLOOKUP($B106,'EDGAR-2025'!$A$3:$BG$214,H$9,FALSE)</f>
        <v>36.333752928906002</v>
      </c>
      <c r="I106" s="5">
        <f>VLOOKUP($B106,'EDGAR-2025'!$A$3:$BG$214,I$9,FALSE)</f>
        <v>36.139091795389</v>
      </c>
      <c r="J106" s="5">
        <f>VLOOKUP($B106,'EDGAR-2025'!$A$3:$BG$214,J$9,FALSE)</f>
        <v>37.648010837171</v>
      </c>
      <c r="K106" s="5">
        <f>VLOOKUP($B106,'EDGAR-2025'!$A$3:$BG$214,K$9,FALSE)</f>
        <v>39.513255874690003</v>
      </c>
      <c r="L106" s="5">
        <f>VLOOKUP($B106,'EDGAR-2025'!$A$3:$BG$214,L$9,FALSE)</f>
        <v>38.263175720709</v>
      </c>
      <c r="M106" s="5">
        <f>VLOOKUP($B106,'EDGAR-2025'!$A$3:$BG$214,M$9,FALSE)</f>
        <v>38.025188145512999</v>
      </c>
      <c r="N106" s="5">
        <f>VLOOKUP($B106,'EDGAR-2025'!$A$3:$BG$214,N$9,FALSE)</f>
        <v>36.369025082366001</v>
      </c>
      <c r="O106" s="5">
        <f>VLOOKUP($B106,'EDGAR-2025'!$A$3:$BG$214,O$9,FALSE)</f>
        <v>34.293276474381003</v>
      </c>
      <c r="P106" s="5">
        <f>VLOOKUP($B106,'EDGAR-2025'!$A$3:$BG$214,P$9,FALSE)</f>
        <v>36.382619335496003</v>
      </c>
      <c r="Q106" s="5">
        <f>VLOOKUP($B106,'EDGAR-2025'!$A$3:$BG$214,Q$9,FALSE)</f>
        <v>35.686105678061999</v>
      </c>
      <c r="R106" s="5">
        <f>VLOOKUP($B106,'EDGAR-2025'!$A$3:$BG$214,R$9,FALSE)</f>
        <v>32.862940088889999</v>
      </c>
      <c r="S106" s="5">
        <f>VLOOKUP($B106,'EDGAR-2025'!$A$3:$BG$214,S$9,FALSE)</f>
        <v>32.56928380339</v>
      </c>
      <c r="T106" s="15">
        <f t="shared" si="27"/>
        <v>-4.3554368667665044E-2</v>
      </c>
      <c r="U106" s="15">
        <f t="shared" si="28"/>
        <v>-2.4887061790595688E-2</v>
      </c>
      <c r="V106" s="15">
        <f t="shared" si="29"/>
        <v>-5.7074628843747921E-2</v>
      </c>
      <c r="W106" s="5">
        <f>VLOOKUP($B106,'EDGAR-P-2025'!$A$3:$BI$214,W$9,FALSE)</f>
        <v>4.8471389999999888</v>
      </c>
      <c r="X106" s="4">
        <f t="shared" si="30"/>
        <v>7.503194169254499</v>
      </c>
      <c r="Y106" s="43">
        <f t="shared" si="25"/>
        <v>9.9123691330006117E-4</v>
      </c>
      <c r="Z106" s="43">
        <f t="shared" si="26"/>
        <v>6.2853924999879619E-4</v>
      </c>
    </row>
    <row r="107" spans="2:26" ht="15" x14ac:dyDescent="0.25">
      <c r="B107" s="42" t="s">
        <v>129</v>
      </c>
      <c r="C107" s="5">
        <f>VLOOKUP($B107,'EDGAR-2025'!$A$3:$BG$214,C$9,FALSE)</f>
        <v>35.222980993882999</v>
      </c>
      <c r="D107" s="5">
        <f>VLOOKUP($B107,'EDGAR-2025'!$A$3:$BG$214,D$9,FALSE)</f>
        <v>61.872778967774003</v>
      </c>
      <c r="E107" s="5">
        <f>VLOOKUP($B107,'EDGAR-2025'!$A$3:$BG$214,E$9,FALSE)</f>
        <v>71.945185195543004</v>
      </c>
      <c r="F107" s="5">
        <f>VLOOKUP($B107,'EDGAR-2025'!$A$3:$BG$214,F$9,FALSE)</f>
        <v>71.139197263259007</v>
      </c>
      <c r="G107" s="5">
        <f>VLOOKUP($B107,'EDGAR-2025'!$A$3:$BG$214,G$9,FALSE)</f>
        <v>77.589757009866005</v>
      </c>
      <c r="H107" s="5">
        <f>VLOOKUP($B107,'EDGAR-2025'!$A$3:$BG$214,H$9,FALSE)</f>
        <v>68.287985253100999</v>
      </c>
      <c r="I107" s="5">
        <f>VLOOKUP($B107,'EDGAR-2025'!$A$3:$BG$214,I$9,FALSE)</f>
        <v>65.924463250626005</v>
      </c>
      <c r="J107" s="5">
        <f>VLOOKUP($B107,'EDGAR-2025'!$A$3:$BG$214,J$9,FALSE)</f>
        <v>67.991656335319007</v>
      </c>
      <c r="K107" s="5">
        <f>VLOOKUP($B107,'EDGAR-2025'!$A$3:$BG$214,K$9,FALSE)</f>
        <v>67.552079657117005</v>
      </c>
      <c r="L107" s="5">
        <f>VLOOKUP($B107,'EDGAR-2025'!$A$3:$BG$214,L$9,FALSE)</f>
        <v>67.822905117763</v>
      </c>
      <c r="M107" s="5">
        <f>VLOOKUP($B107,'EDGAR-2025'!$A$3:$BG$214,M$9,FALSE)</f>
        <v>63.498172115587003</v>
      </c>
      <c r="N107" s="5">
        <f>VLOOKUP($B107,'EDGAR-2025'!$A$3:$BG$214,N$9,FALSE)</f>
        <v>65.314464106925996</v>
      </c>
      <c r="O107" s="5">
        <f>VLOOKUP($B107,'EDGAR-2025'!$A$3:$BG$214,O$9,FALSE)</f>
        <v>61.392545166017001</v>
      </c>
      <c r="P107" s="5">
        <f>VLOOKUP($B107,'EDGAR-2025'!$A$3:$BG$214,P$9,FALSE)</f>
        <v>60.971954521712</v>
      </c>
      <c r="Q107" s="5">
        <f>VLOOKUP($B107,'EDGAR-2025'!$A$3:$BG$214,Q$9,FALSE)</f>
        <v>63.636359506736</v>
      </c>
      <c r="R107" s="5">
        <f>VLOOKUP($B107,'EDGAR-2025'!$A$3:$BG$214,R$9,FALSE)</f>
        <v>60.480495176157</v>
      </c>
      <c r="S107" s="5">
        <f>VLOOKUP($B107,'EDGAR-2025'!$A$3:$BG$214,S$9,FALSE)</f>
        <v>57.665412793538003</v>
      </c>
      <c r="T107" s="15">
        <f t="shared" si="27"/>
        <v>2.8603846864013072E-2</v>
      </c>
      <c r="U107" s="15">
        <f t="shared" si="28"/>
        <v>-1.7580616800285387E-2</v>
      </c>
      <c r="V107" s="15">
        <f t="shared" si="29"/>
        <v>-6.0046713917585537E-2</v>
      </c>
      <c r="W107" s="5">
        <f>VLOOKUP($B107,'EDGAR-P-2025'!$A$3:$BI$214,W$9,FALSE)</f>
        <v>13.770706000000155</v>
      </c>
      <c r="X107" s="4">
        <f t="shared" si="30"/>
        <v>4.7430004029513997</v>
      </c>
      <c r="Y107" s="43">
        <f t="shared" si="25"/>
        <v>1.7801441652222903E-3</v>
      </c>
      <c r="Z107" s="43">
        <f t="shared" si="26"/>
        <v>1.7856779475880597E-3</v>
      </c>
    </row>
    <row r="108" spans="2:26" ht="15" x14ac:dyDescent="0.25">
      <c r="B108" s="42" t="s">
        <v>130</v>
      </c>
      <c r="C108" s="5">
        <f>VLOOKUP($B108,'EDGAR-2025'!$A$3:$BG$214,C$9,FALSE)</f>
        <v>426.05752918385002</v>
      </c>
      <c r="D108" s="5">
        <f>VLOOKUP($B108,'EDGAR-2025'!$A$3:$BG$214,D$9,FALSE)</f>
        <v>493.07107859069998</v>
      </c>
      <c r="E108" s="5">
        <f>VLOOKUP($B108,'EDGAR-2025'!$A$3:$BG$214,E$9,FALSE)</f>
        <v>423.63286346070998</v>
      </c>
      <c r="F108" s="5">
        <f>VLOOKUP($B108,'EDGAR-2025'!$A$3:$BG$214,F$9,FALSE)</f>
        <v>414.50410494171001</v>
      </c>
      <c r="G108" s="5">
        <f>VLOOKUP($B108,'EDGAR-2025'!$A$3:$BG$214,G$9,FALSE)</f>
        <v>394.45368696473997</v>
      </c>
      <c r="H108" s="5">
        <f>VLOOKUP($B108,'EDGAR-2025'!$A$3:$BG$214,H$9,FALSE)</f>
        <v>361.71433072039002</v>
      </c>
      <c r="I108" s="5">
        <f>VLOOKUP($B108,'EDGAR-2025'!$A$3:$BG$214,I$9,FALSE)</f>
        <v>342.97555373802999</v>
      </c>
      <c r="J108" s="5">
        <f>VLOOKUP($B108,'EDGAR-2025'!$A$3:$BG$214,J$9,FALSE)</f>
        <v>353.74011127108002</v>
      </c>
      <c r="K108" s="5">
        <f>VLOOKUP($B108,'EDGAR-2025'!$A$3:$BG$214,K$9,FALSE)</f>
        <v>349.16965706706998</v>
      </c>
      <c r="L108" s="5">
        <f>VLOOKUP($B108,'EDGAR-2025'!$A$3:$BG$214,L$9,FALSE)</f>
        <v>345.68171764627999</v>
      </c>
      <c r="M108" s="5">
        <f>VLOOKUP($B108,'EDGAR-2025'!$A$3:$BG$214,M$9,FALSE)</f>
        <v>340.37335541018001</v>
      </c>
      <c r="N108" s="5">
        <f>VLOOKUP($B108,'EDGAR-2025'!$A$3:$BG$214,N$9,FALSE)</f>
        <v>332.56199473360999</v>
      </c>
      <c r="O108" s="5">
        <f>VLOOKUP($B108,'EDGAR-2025'!$A$3:$BG$214,O$9,FALSE)</f>
        <v>295.21344848950997</v>
      </c>
      <c r="P108" s="5">
        <f>VLOOKUP($B108,'EDGAR-2025'!$A$3:$BG$214,P$9,FALSE)</f>
        <v>330.34842393941</v>
      </c>
      <c r="Q108" s="5">
        <f>VLOOKUP($B108,'EDGAR-2025'!$A$3:$BG$214,Q$9,FALSE)</f>
        <v>331.00599797992999</v>
      </c>
      <c r="R108" s="5">
        <f>VLOOKUP($B108,'EDGAR-2025'!$A$3:$BG$214,R$9,FALSE)</f>
        <v>304.30807721252</v>
      </c>
      <c r="S108" s="5">
        <f>VLOOKUP($B108,'EDGAR-2025'!$A$3:$BG$214,S$9,FALSE)</f>
        <v>299.22852601714999</v>
      </c>
      <c r="T108" s="15">
        <f t="shared" si="27"/>
        <v>-2.2949389405515164E-2</v>
      </c>
      <c r="U108" s="15">
        <f t="shared" si="28"/>
        <v>-1.9152801419312082E-2</v>
      </c>
      <c r="V108" s="15">
        <f t="shared" si="29"/>
        <v>-0.11230551546943024</v>
      </c>
      <c r="W108" s="5">
        <f>VLOOKUP($B108,'EDGAR-P-2025'!$A$3:$BI$214,W$9,FALSE)</f>
        <v>59.216524999999066</v>
      </c>
      <c r="X108" s="4">
        <f t="shared" si="30"/>
        <v>5.6160336111181</v>
      </c>
      <c r="Y108" s="43">
        <f t="shared" si="25"/>
        <v>9.0639692538937149E-3</v>
      </c>
      <c r="Z108" s="43">
        <f t="shared" si="26"/>
        <v>7.6787379547057482E-3</v>
      </c>
    </row>
    <row r="109" spans="2:26" ht="15" x14ac:dyDescent="0.25">
      <c r="B109" s="42" t="s">
        <v>131</v>
      </c>
      <c r="C109" s="5">
        <f>VLOOKUP($B109,'EDGAR-2025'!$A$3:$BG$214,C$9,FALSE)</f>
        <v>7.7040622295021999</v>
      </c>
      <c r="D109" s="5">
        <f>VLOOKUP($B109,'EDGAR-2025'!$A$3:$BG$214,D$9,FALSE)</f>
        <v>10.628856395229</v>
      </c>
      <c r="E109" s="5">
        <f>VLOOKUP($B109,'EDGAR-2025'!$A$3:$BG$214,E$9,FALSE)</f>
        <v>7.6922089849518001</v>
      </c>
      <c r="F109" s="5">
        <f>VLOOKUP($B109,'EDGAR-2025'!$A$3:$BG$214,F$9,FALSE)</f>
        <v>7.6033150218173002</v>
      </c>
      <c r="G109" s="5">
        <f>VLOOKUP($B109,'EDGAR-2025'!$A$3:$BG$214,G$9,FALSE)</f>
        <v>7.0140383191661</v>
      </c>
      <c r="H109" s="5">
        <f>VLOOKUP($B109,'EDGAR-2025'!$A$3:$BG$214,H$9,FALSE)</f>
        <v>7.4837222887898998</v>
      </c>
      <c r="I109" s="5">
        <f>VLOOKUP($B109,'EDGAR-2025'!$A$3:$BG$214,I$9,FALSE)</f>
        <v>7.2146326623024999</v>
      </c>
      <c r="J109" s="5">
        <f>VLOOKUP($B109,'EDGAR-2025'!$A$3:$BG$214,J$9,FALSE)</f>
        <v>7.1066821623910998</v>
      </c>
      <c r="K109" s="5">
        <f>VLOOKUP($B109,'EDGAR-2025'!$A$3:$BG$214,K$9,FALSE)</f>
        <v>7.6253792156033002</v>
      </c>
      <c r="L109" s="5">
        <f>VLOOKUP($B109,'EDGAR-2025'!$A$3:$BG$214,L$9,FALSE)</f>
        <v>7.3075908734087998</v>
      </c>
      <c r="M109" s="5">
        <f>VLOOKUP($B109,'EDGAR-2025'!$A$3:$BG$214,M$9,FALSE)</f>
        <v>8.6911421946140006</v>
      </c>
      <c r="N109" s="5">
        <f>VLOOKUP($B109,'EDGAR-2025'!$A$3:$BG$214,N$9,FALSE)</f>
        <v>8.4395024769290004</v>
      </c>
      <c r="O109" s="5">
        <f>VLOOKUP($B109,'EDGAR-2025'!$A$3:$BG$214,O$9,FALSE)</f>
        <v>5.9229119821112999</v>
      </c>
      <c r="P109" s="5">
        <f>VLOOKUP($B109,'EDGAR-2025'!$A$3:$BG$214,P$9,FALSE)</f>
        <v>6.4724136699676</v>
      </c>
      <c r="Q109" s="5">
        <f>VLOOKUP($B109,'EDGAR-2025'!$A$3:$BG$214,Q$9,FALSE)</f>
        <v>7.5150741930854004</v>
      </c>
      <c r="R109" s="5">
        <f>VLOOKUP($B109,'EDGAR-2025'!$A$3:$BG$214,R$9,FALSE)</f>
        <v>7.703858029769</v>
      </c>
      <c r="S109" s="5">
        <f>VLOOKUP($B109,'EDGAR-2025'!$A$3:$BG$214,S$9,FALSE)</f>
        <v>8.0740479318934</v>
      </c>
      <c r="T109" s="15">
        <f t="shared" si="27"/>
        <v>-2.8953584241314556E-2</v>
      </c>
      <c r="U109" s="15">
        <f t="shared" si="28"/>
        <v>8.0188559646621582E-2</v>
      </c>
      <c r="V109" s="15">
        <f t="shared" si="29"/>
        <v>-0.29819180712338</v>
      </c>
      <c r="W109" s="5">
        <f>VLOOKUP($B109,'EDGAR-P-2025'!$A$3:$BI$214,W$9,FALSE)</f>
        <v>2.90633900000002</v>
      </c>
      <c r="X109" s="4">
        <f t="shared" si="30"/>
        <v>2.9038259050058999</v>
      </c>
      <c r="Y109" s="43">
        <f t="shared" si="25"/>
        <v>2.300184392095643E-4</v>
      </c>
      <c r="Z109" s="43">
        <f t="shared" si="26"/>
        <v>3.7687141534465345E-4</v>
      </c>
    </row>
    <row r="110" spans="2:26" ht="15" x14ac:dyDescent="0.25">
      <c r="B110" s="42" t="s">
        <v>37</v>
      </c>
      <c r="C110" s="5">
        <f>VLOOKUP($B110,'EDGAR-2025'!$A$3:$BG$214,C$9,FALSE)</f>
        <v>1162.2862551659</v>
      </c>
      <c r="D110" s="5">
        <f>VLOOKUP($B110,'EDGAR-2025'!$A$3:$BG$214,D$9,FALSE)</f>
        <v>1278.6849381054001</v>
      </c>
      <c r="E110" s="5">
        <f>VLOOKUP($B110,'EDGAR-2025'!$A$3:$BG$214,E$9,FALSE)</f>
        <v>1217.064064125</v>
      </c>
      <c r="F110" s="5">
        <f>VLOOKUP($B110,'EDGAR-2025'!$A$3:$BG$214,F$9,FALSE)</f>
        <v>1269.8896562099001</v>
      </c>
      <c r="G110" s="5">
        <f>VLOOKUP($B110,'EDGAR-2025'!$A$3:$BG$214,G$9,FALSE)</f>
        <v>1308.4016346541</v>
      </c>
      <c r="H110" s="5">
        <f>VLOOKUP($B110,'EDGAR-2025'!$A$3:$BG$214,H$9,FALSE)</f>
        <v>1323.4899325634999</v>
      </c>
      <c r="I110" s="5">
        <f>VLOOKUP($B110,'EDGAR-2025'!$A$3:$BG$214,I$9,FALSE)</f>
        <v>1273.5697865021</v>
      </c>
      <c r="J110" s="5">
        <f>VLOOKUP($B110,'EDGAR-2025'!$A$3:$BG$214,J$9,FALSE)</f>
        <v>1232.5762244135999</v>
      </c>
      <c r="K110" s="5">
        <f>VLOOKUP($B110,'EDGAR-2025'!$A$3:$BG$214,K$9,FALSE)</f>
        <v>1228.6537197209</v>
      </c>
      <c r="L110" s="5">
        <f>VLOOKUP($B110,'EDGAR-2025'!$A$3:$BG$214,L$9,FALSE)</f>
        <v>1212.9423327274999</v>
      </c>
      <c r="M110" s="5">
        <f>VLOOKUP($B110,'EDGAR-2025'!$A$3:$BG$214,M$9,FALSE)</f>
        <v>1163.1277648939999</v>
      </c>
      <c r="N110" s="5">
        <f>VLOOKUP($B110,'EDGAR-2025'!$A$3:$BG$214,N$9,FALSE)</f>
        <v>1123.8129658209</v>
      </c>
      <c r="O110" s="5">
        <f>VLOOKUP($B110,'EDGAR-2025'!$A$3:$BG$214,O$9,FALSE)</f>
        <v>1060.2269233469999</v>
      </c>
      <c r="P110" s="5">
        <f>VLOOKUP($B110,'EDGAR-2025'!$A$3:$BG$214,P$9,FALSE)</f>
        <v>1080.2059879512001</v>
      </c>
      <c r="Q110" s="5">
        <f>VLOOKUP($B110,'EDGAR-2025'!$A$3:$BG$214,Q$9,FALSE)</f>
        <v>1050.5032369554001</v>
      </c>
      <c r="R110" s="5">
        <f>VLOOKUP($B110,'EDGAR-2025'!$A$3:$BG$214,R$9,FALSE)</f>
        <v>1002.4381936138</v>
      </c>
      <c r="S110" s="5">
        <f>VLOOKUP($B110,'EDGAR-2025'!$A$3:$BG$214,S$9,FALSE)</f>
        <v>972.26697290758</v>
      </c>
      <c r="T110" s="15">
        <f t="shared" si="27"/>
        <v>-3.3800929063612206E-2</v>
      </c>
      <c r="U110" s="15">
        <f t="shared" si="28"/>
        <v>-3.7435063122937706E-2</v>
      </c>
      <c r="V110" s="15">
        <f t="shared" si="29"/>
        <v>-5.6580627210910506E-2</v>
      </c>
      <c r="W110" s="5">
        <f>VLOOKUP($B110,'EDGAR-P-2025'!$A$3:$BI$214,W$9,FALSE)</f>
        <v>126.85474504000341</v>
      </c>
      <c r="X110" s="4">
        <f t="shared" si="30"/>
        <v>8.8590534431054007</v>
      </c>
      <c r="Y110" s="43">
        <f t="shared" si="25"/>
        <v>3.0629495644825977E-2</v>
      </c>
      <c r="Z110" s="43">
        <f t="shared" si="26"/>
        <v>1.6449535758358166E-2</v>
      </c>
    </row>
    <row r="111" spans="2:26" ht="15" x14ac:dyDescent="0.25">
      <c r="B111" s="42" t="s">
        <v>132</v>
      </c>
      <c r="C111" s="5">
        <f>VLOOKUP($B111,'EDGAR-2025'!$A$3:$BG$214,C$9,FALSE)</f>
        <v>10.071816430313</v>
      </c>
      <c r="D111" s="5">
        <f>VLOOKUP($B111,'EDGAR-2025'!$A$3:$BG$214,D$9,FALSE)</f>
        <v>20.314314706948998</v>
      </c>
      <c r="E111" s="5">
        <f>VLOOKUP($B111,'EDGAR-2025'!$A$3:$BG$214,E$9,FALSE)</f>
        <v>20.588340624055999</v>
      </c>
      <c r="F111" s="5">
        <f>VLOOKUP($B111,'EDGAR-2025'!$A$3:$BG$214,F$9,FALSE)</f>
        <v>21.013911033307998</v>
      </c>
      <c r="G111" s="5">
        <f>VLOOKUP($B111,'EDGAR-2025'!$A$3:$BG$214,G$9,FALSE)</f>
        <v>24.532226412267999</v>
      </c>
      <c r="H111" s="5">
        <f>VLOOKUP($B111,'EDGAR-2025'!$A$3:$BG$214,H$9,FALSE)</f>
        <v>24.098515518138001</v>
      </c>
      <c r="I111" s="5">
        <f>VLOOKUP($B111,'EDGAR-2025'!$A$3:$BG$214,I$9,FALSE)</f>
        <v>25.839452486622001</v>
      </c>
      <c r="J111" s="5">
        <f>VLOOKUP($B111,'EDGAR-2025'!$A$3:$BG$214,J$9,FALSE)</f>
        <v>25.633391277923</v>
      </c>
      <c r="K111" s="5">
        <f>VLOOKUP($B111,'EDGAR-2025'!$A$3:$BG$214,K$9,FALSE)</f>
        <v>25.235279934426</v>
      </c>
      <c r="L111" s="5">
        <f>VLOOKUP($B111,'EDGAR-2025'!$A$3:$BG$214,L$9,FALSE)</f>
        <v>26.550227188979999</v>
      </c>
      <c r="M111" s="5">
        <f>VLOOKUP($B111,'EDGAR-2025'!$A$3:$BG$214,M$9,FALSE)</f>
        <v>25.211734981258001</v>
      </c>
      <c r="N111" s="5">
        <f>VLOOKUP($B111,'EDGAR-2025'!$A$3:$BG$214,N$9,FALSE)</f>
        <v>23.290164672976001</v>
      </c>
      <c r="O111" s="5">
        <f>VLOOKUP($B111,'EDGAR-2025'!$A$3:$BG$214,O$9,FALSE)</f>
        <v>20.947987922376001</v>
      </c>
      <c r="P111" s="5">
        <f>VLOOKUP($B111,'EDGAR-2025'!$A$3:$BG$214,P$9,FALSE)</f>
        <v>21.743181219050001</v>
      </c>
      <c r="Q111" s="5">
        <f>VLOOKUP($B111,'EDGAR-2025'!$A$3:$BG$214,Q$9,FALSE)</f>
        <v>23.337954801104001</v>
      </c>
      <c r="R111" s="5">
        <f>VLOOKUP($B111,'EDGAR-2025'!$A$3:$BG$214,R$9,FALSE)</f>
        <v>24.040800407355999</v>
      </c>
      <c r="S111" s="5">
        <f>VLOOKUP($B111,'EDGAR-2025'!$A$3:$BG$214,S$9,FALSE)</f>
        <v>24.143975291238998</v>
      </c>
      <c r="T111" s="15">
        <f t="shared" si="27"/>
        <v>-7.6217297608056955E-2</v>
      </c>
      <c r="U111" s="15">
        <f t="shared" si="28"/>
        <v>-6.331544267051481E-2</v>
      </c>
      <c r="V111" s="15">
        <f t="shared" si="29"/>
        <v>-0.10056505754627276</v>
      </c>
      <c r="W111" s="5">
        <f>VLOOKUP($B111,'EDGAR-P-2025'!$A$3:$BI$214,W$9,FALSE)</f>
        <v>10.069794000300007</v>
      </c>
      <c r="X111" s="4">
        <f t="shared" si="30"/>
        <v>2.3128739944711998</v>
      </c>
      <c r="Y111" s="43">
        <f t="shared" si="25"/>
        <v>6.3477288402444547E-4</v>
      </c>
      <c r="Z111" s="43">
        <f t="shared" si="26"/>
        <v>1.3057724914822865E-3</v>
      </c>
    </row>
    <row r="112" spans="2:26" ht="15" x14ac:dyDescent="0.25">
      <c r="B112" s="42" t="s">
        <v>133</v>
      </c>
      <c r="C112" s="5">
        <f>VLOOKUP($B112,'EDGAR-2025'!$A$3:$BG$214,C$9,FALSE)</f>
        <v>248.62939993034001</v>
      </c>
      <c r="D112" s="5">
        <f>VLOOKUP($B112,'EDGAR-2025'!$A$3:$BG$214,D$9,FALSE)</f>
        <v>187.59685776884999</v>
      </c>
      <c r="E112" s="5">
        <f>VLOOKUP($B112,'EDGAR-2025'!$A$3:$BG$214,E$9,FALSE)</f>
        <v>242.19838953550999</v>
      </c>
      <c r="F112" s="5">
        <f>VLOOKUP($B112,'EDGAR-2025'!$A$3:$BG$214,F$9,FALSE)</f>
        <v>262.62960737727002</v>
      </c>
      <c r="G112" s="5">
        <f>VLOOKUP($B112,'EDGAR-2025'!$A$3:$BG$214,G$9,FALSE)</f>
        <v>258.80825661199998</v>
      </c>
      <c r="H112" s="5">
        <f>VLOOKUP($B112,'EDGAR-2025'!$A$3:$BG$214,H$9,FALSE)</f>
        <v>276.11471410378999</v>
      </c>
      <c r="I112" s="5">
        <f>VLOOKUP($B112,'EDGAR-2025'!$A$3:$BG$214,I$9,FALSE)</f>
        <v>233.01335275010999</v>
      </c>
      <c r="J112" s="5">
        <f>VLOOKUP($B112,'EDGAR-2025'!$A$3:$BG$214,J$9,FALSE)</f>
        <v>202.75385581371</v>
      </c>
      <c r="K112" s="5">
        <f>VLOOKUP($B112,'EDGAR-2025'!$A$3:$BG$214,K$9,FALSE)</f>
        <v>216.12487137146999</v>
      </c>
      <c r="L112" s="5">
        <f>VLOOKUP($B112,'EDGAR-2025'!$A$3:$BG$214,L$9,FALSE)</f>
        <v>226.45158554906999</v>
      </c>
      <c r="M112" s="5">
        <f>VLOOKUP($B112,'EDGAR-2025'!$A$3:$BG$214,M$9,FALSE)</f>
        <v>229.37985072948001</v>
      </c>
      <c r="N112" s="5">
        <f>VLOOKUP($B112,'EDGAR-2025'!$A$3:$BG$214,N$9,FALSE)</f>
        <v>218.81491220539999</v>
      </c>
      <c r="O112" s="5">
        <f>VLOOKUP($B112,'EDGAR-2025'!$A$3:$BG$214,O$9,FALSE)</f>
        <v>225.49570460504</v>
      </c>
      <c r="P112" s="5">
        <f>VLOOKUP($B112,'EDGAR-2025'!$A$3:$BG$214,P$9,FALSE)</f>
        <v>241.90781643120999</v>
      </c>
      <c r="Q112" s="5">
        <f>VLOOKUP($B112,'EDGAR-2025'!$A$3:$BG$214,Q$9,FALSE)</f>
        <v>246.52760042168001</v>
      </c>
      <c r="R112" s="5">
        <f>VLOOKUP($B112,'EDGAR-2025'!$A$3:$BG$214,R$9,FALSE)</f>
        <v>255.43416014253</v>
      </c>
      <c r="S112" s="5">
        <f>VLOOKUP($B112,'EDGAR-2025'!$A$3:$BG$214,S$9,FALSE)</f>
        <v>258.80371672435001</v>
      </c>
      <c r="T112" s="15">
        <f t="shared" si="27"/>
        <v>-4.6058703458394912E-2</v>
      </c>
      <c r="U112" s="15">
        <f t="shared" si="28"/>
        <v>-1.6563808170935446E-2</v>
      </c>
      <c r="V112" s="15">
        <f t="shared" si="29"/>
        <v>3.0531705231171768E-2</v>
      </c>
      <c r="W112" s="5">
        <f>VLOOKUP($B112,'EDGAR-P-2025'!$A$3:$BI$214,W$9,FALSE)</f>
        <v>18.592970001999866</v>
      </c>
      <c r="X112" s="4">
        <f t="shared" si="30"/>
        <v>11.768690649308001</v>
      </c>
      <c r="Y112" s="43">
        <f t="shared" si="25"/>
        <v>5.9637952259454473E-3</v>
      </c>
      <c r="Z112" s="43">
        <f t="shared" si="26"/>
        <v>2.4109916015008317E-3</v>
      </c>
    </row>
    <row r="113" spans="2:26" ht="15" x14ac:dyDescent="0.25">
      <c r="B113" s="42" t="s">
        <v>134</v>
      </c>
      <c r="C113" s="5">
        <f>VLOOKUP($B113,'EDGAR-2025'!$A$3:$BG$214,C$9,FALSE)</f>
        <v>6.4662148457274</v>
      </c>
      <c r="D113" s="5">
        <f>VLOOKUP($B113,'EDGAR-2025'!$A$3:$BG$214,D$9,FALSE)</f>
        <v>9.0260461670106995</v>
      </c>
      <c r="E113" s="5">
        <f>VLOOKUP($B113,'EDGAR-2025'!$A$3:$BG$214,E$9,FALSE)</f>
        <v>13.482763976845</v>
      </c>
      <c r="F113" s="5">
        <f>VLOOKUP($B113,'EDGAR-2025'!$A$3:$BG$214,F$9,FALSE)</f>
        <v>13.875945669848999</v>
      </c>
      <c r="G113" s="5">
        <f>VLOOKUP($B113,'EDGAR-2025'!$A$3:$BG$214,G$9,FALSE)</f>
        <v>12.892579206262001</v>
      </c>
      <c r="H113" s="5">
        <f>VLOOKUP($B113,'EDGAR-2025'!$A$3:$BG$214,H$9,FALSE)</f>
        <v>13.893691309607</v>
      </c>
      <c r="I113" s="5">
        <f>VLOOKUP($B113,'EDGAR-2025'!$A$3:$BG$214,I$9,FALSE)</f>
        <v>15.705189429914</v>
      </c>
      <c r="J113" s="5">
        <f>VLOOKUP($B113,'EDGAR-2025'!$A$3:$BG$214,J$9,FALSE)</f>
        <v>17.000461322844</v>
      </c>
      <c r="K113" s="5">
        <f>VLOOKUP($B113,'EDGAR-2025'!$A$3:$BG$214,K$9,FALSE)</f>
        <v>18.503323786987</v>
      </c>
      <c r="L113" s="5">
        <f>VLOOKUP($B113,'EDGAR-2025'!$A$3:$BG$214,L$9,FALSE)</f>
        <v>19.246413535936</v>
      </c>
      <c r="M113" s="5">
        <f>VLOOKUP($B113,'EDGAR-2025'!$A$3:$BG$214,M$9,FALSE)</f>
        <v>19.136880828371002</v>
      </c>
      <c r="N113" s="5">
        <f>VLOOKUP($B113,'EDGAR-2025'!$A$3:$BG$214,N$9,FALSE)</f>
        <v>19.476911708814001</v>
      </c>
      <c r="O113" s="5">
        <f>VLOOKUP($B113,'EDGAR-2025'!$A$3:$BG$214,O$9,FALSE)</f>
        <v>19.164619216161</v>
      </c>
      <c r="P113" s="5">
        <f>VLOOKUP($B113,'EDGAR-2025'!$A$3:$BG$214,P$9,FALSE)</f>
        <v>21.515508741960002</v>
      </c>
      <c r="Q113" s="5">
        <f>VLOOKUP($B113,'EDGAR-2025'!$A$3:$BG$214,Q$9,FALSE)</f>
        <v>21.972587515210002</v>
      </c>
      <c r="R113" s="5">
        <f>VLOOKUP($B113,'EDGAR-2025'!$A$3:$BG$214,R$9,FALSE)</f>
        <v>21.267907411180001</v>
      </c>
      <c r="S113" s="5">
        <f>VLOOKUP($B113,'EDGAR-2025'!$A$3:$BG$214,S$9,FALSE)</f>
        <v>21.638682043111</v>
      </c>
      <c r="T113" s="15">
        <f t="shared" si="27"/>
        <v>1.7768354388187024E-2</v>
      </c>
      <c r="U113" s="15">
        <f t="shared" si="28"/>
        <v>6.0386416515758601E-3</v>
      </c>
      <c r="V113" s="15">
        <f t="shared" si="29"/>
        <v>-1.6033984099834364E-2</v>
      </c>
      <c r="W113" s="5">
        <f>VLOOKUP($B113,'EDGAR-P-2025'!$A$3:$BI$214,W$9,FALSE)</f>
        <v>52.214790999999572</v>
      </c>
      <c r="X113" s="4">
        <f t="shared" si="30"/>
        <v>0.37301521917064001</v>
      </c>
      <c r="Y113" s="43">
        <f t="shared" si="25"/>
        <v>5.3084276521405825E-4</v>
      </c>
      <c r="Z113" s="43">
        <f t="shared" si="26"/>
        <v>6.7708075988709426E-3</v>
      </c>
    </row>
    <row r="114" spans="2:26" ht="15" x14ac:dyDescent="0.25">
      <c r="B114" s="42" t="s">
        <v>135</v>
      </c>
      <c r="C114" s="5">
        <f>VLOOKUP($B114,'EDGAR-2025'!$A$3:$BG$214,C$9,FALSE)</f>
        <v>1.6707300476822999E-2</v>
      </c>
      <c r="D114" s="5">
        <f>VLOOKUP($B114,'EDGAR-2025'!$A$3:$BG$214,D$9,FALSE)</f>
        <v>6.1624165791015997E-2</v>
      </c>
      <c r="E114" s="5">
        <f>VLOOKUP($B114,'EDGAR-2025'!$A$3:$BG$214,E$9,FALSE)</f>
        <v>6.1073577199001E-2</v>
      </c>
      <c r="F114" s="5">
        <f>VLOOKUP($B114,'EDGAR-2025'!$A$3:$BG$214,F$9,FALSE)</f>
        <v>5.6992902671840998E-2</v>
      </c>
      <c r="G114" s="5">
        <f>VLOOKUP($B114,'EDGAR-2025'!$A$3:$BG$214,G$9,FALSE)</f>
        <v>5.5833736789375997E-2</v>
      </c>
      <c r="H114" s="5">
        <f>VLOOKUP($B114,'EDGAR-2025'!$A$3:$BG$214,H$9,FALSE)</f>
        <v>6.0115464688117001E-2</v>
      </c>
      <c r="I114" s="5">
        <f>VLOOKUP($B114,'EDGAR-2025'!$A$3:$BG$214,I$9,FALSE)</f>
        <v>6.0673861784773998E-2</v>
      </c>
      <c r="J114" s="5">
        <f>VLOOKUP($B114,'EDGAR-2025'!$A$3:$BG$214,J$9,FALSE)</f>
        <v>6.232367622789E-2</v>
      </c>
      <c r="K114" s="5">
        <f>VLOOKUP($B114,'EDGAR-2025'!$A$3:$BG$214,K$9,FALSE)</f>
        <v>6.7847693827944006E-2</v>
      </c>
      <c r="L114" s="5">
        <f>VLOOKUP($B114,'EDGAR-2025'!$A$3:$BG$214,L$9,FALSE)</f>
        <v>6.9111133459031998E-2</v>
      </c>
      <c r="M114" s="5">
        <f>VLOOKUP($B114,'EDGAR-2025'!$A$3:$BG$214,M$9,FALSE)</f>
        <v>7.5949442376189003E-2</v>
      </c>
      <c r="N114" s="5">
        <f>VLOOKUP($B114,'EDGAR-2025'!$A$3:$BG$214,N$9,FALSE)</f>
        <v>7.6069797548619006E-2</v>
      </c>
      <c r="O114" s="5">
        <f>VLOOKUP($B114,'EDGAR-2025'!$A$3:$BG$214,O$9,FALSE)</f>
        <v>7.3666023409397999E-2</v>
      </c>
      <c r="P114" s="5">
        <f>VLOOKUP($B114,'EDGAR-2025'!$A$3:$BG$214,P$9,FALSE)</f>
        <v>8.0521982919432994E-2</v>
      </c>
      <c r="Q114" s="5">
        <f>VLOOKUP($B114,'EDGAR-2025'!$A$3:$BG$214,Q$9,FALSE)</f>
        <v>7.5753777176866002E-2</v>
      </c>
      <c r="R114" s="5">
        <f>VLOOKUP($B114,'EDGAR-2025'!$A$3:$BG$214,R$9,FALSE)</f>
        <v>7.5958148029906997E-2</v>
      </c>
      <c r="S114" s="5">
        <f>VLOOKUP($B114,'EDGAR-2025'!$A$3:$BG$214,S$9,FALSE)</f>
        <v>7.9693386425779E-2</v>
      </c>
      <c r="T114" s="15">
        <f t="shared" si="27"/>
        <v>1.5846748661283439E-3</v>
      </c>
      <c r="U114" s="15">
        <f t="shared" si="28"/>
        <v>5.0265617459723355E-2</v>
      </c>
      <c r="V114" s="15">
        <f t="shared" si="29"/>
        <v>-3.1599586388864287E-2</v>
      </c>
      <c r="W114" s="5">
        <f>VLOOKUP($B114,'EDGAR-P-2025'!$A$3:$BI$214,W$9,FALSE)</f>
        <v>0.12042799999999972</v>
      </c>
      <c r="X114" s="4">
        <f t="shared" si="30"/>
        <v>0.63166205158782995</v>
      </c>
      <c r="Y114" s="43">
        <f t="shared" si="25"/>
        <v>2.0732805222764656E-6</v>
      </c>
      <c r="Z114" s="43">
        <f t="shared" si="26"/>
        <v>1.5616165494502021E-5</v>
      </c>
    </row>
    <row r="115" spans="2:26" ht="15" x14ac:dyDescent="0.25">
      <c r="B115" s="42" t="s">
        <v>136</v>
      </c>
      <c r="C115" s="5">
        <f>VLOOKUP($B115,'EDGAR-2025'!$A$3:$BG$214,C$9,FALSE)</f>
        <v>32.407863756346003</v>
      </c>
      <c r="D115" s="5">
        <f>VLOOKUP($B115,'EDGAR-2025'!$A$3:$BG$214,D$9,FALSE)</f>
        <v>77.233718923663005</v>
      </c>
      <c r="E115" s="5">
        <f>VLOOKUP($B115,'EDGAR-2025'!$A$3:$BG$214,E$9,FALSE)</f>
        <v>86.819621232369002</v>
      </c>
      <c r="F115" s="5">
        <f>VLOOKUP($B115,'EDGAR-2025'!$A$3:$BG$214,F$9,FALSE)</f>
        <v>91.874630925869994</v>
      </c>
      <c r="G115" s="5">
        <f>VLOOKUP($B115,'EDGAR-2025'!$A$3:$BG$214,G$9,FALSE)</f>
        <v>91.963353680761003</v>
      </c>
      <c r="H115" s="5">
        <f>VLOOKUP($B115,'EDGAR-2025'!$A$3:$BG$214,H$9,FALSE)</f>
        <v>93.874424737498998</v>
      </c>
      <c r="I115" s="5">
        <f>VLOOKUP($B115,'EDGAR-2025'!$A$3:$BG$214,I$9,FALSE)</f>
        <v>92.332528214977003</v>
      </c>
      <c r="J115" s="5">
        <f>VLOOKUP($B115,'EDGAR-2025'!$A$3:$BG$214,J$9,FALSE)</f>
        <v>95.589086039142998</v>
      </c>
      <c r="K115" s="5">
        <f>VLOOKUP($B115,'EDGAR-2025'!$A$3:$BG$214,K$9,FALSE)</f>
        <v>98.400022785817995</v>
      </c>
      <c r="L115" s="5">
        <f>VLOOKUP($B115,'EDGAR-2025'!$A$3:$BG$214,L$9,FALSE)</f>
        <v>97.464556862139005</v>
      </c>
      <c r="M115" s="5">
        <f>VLOOKUP($B115,'EDGAR-2025'!$A$3:$BG$214,M$9,FALSE)</f>
        <v>99.079693997019007</v>
      </c>
      <c r="N115" s="5">
        <f>VLOOKUP($B115,'EDGAR-2025'!$A$3:$BG$214,N$9,FALSE)</f>
        <v>96.828318076876997</v>
      </c>
      <c r="O115" s="5">
        <f>VLOOKUP($B115,'EDGAR-2025'!$A$3:$BG$214,O$9,FALSE)</f>
        <v>92.947944145948</v>
      </c>
      <c r="P115" s="5">
        <f>VLOOKUP($B115,'EDGAR-2025'!$A$3:$BG$214,P$9,FALSE)</f>
        <v>99.899472268256005</v>
      </c>
      <c r="Q115" s="5">
        <f>VLOOKUP($B115,'EDGAR-2025'!$A$3:$BG$214,Q$9,FALSE)</f>
        <v>102.61776533381</v>
      </c>
      <c r="R115" s="5">
        <f>VLOOKUP($B115,'EDGAR-2025'!$A$3:$BG$214,R$9,FALSE)</f>
        <v>110.15911908148</v>
      </c>
      <c r="S115" s="5">
        <f>VLOOKUP($B115,'EDGAR-2025'!$A$3:$BG$214,S$9,FALSE)</f>
        <v>115.93128054802</v>
      </c>
      <c r="T115" s="15">
        <f t="shared" si="27"/>
        <v>-2.2722879222959125E-2</v>
      </c>
      <c r="U115" s="15">
        <f t="shared" si="28"/>
        <v>-3.075673037048976E-3</v>
      </c>
      <c r="V115" s="15">
        <f t="shared" si="29"/>
        <v>-4.0074783988793161E-2</v>
      </c>
      <c r="W115" s="5">
        <f>VLOOKUP($B115,'EDGAR-P-2025'!$A$3:$BI$214,W$9,FALSE)</f>
        <v>4.2489739999999285</v>
      </c>
      <c r="X115" s="4">
        <f t="shared" si="30"/>
        <v>22.788635109765</v>
      </c>
      <c r="Y115" s="43">
        <f t="shared" si="25"/>
        <v>2.6390535053714471E-3</v>
      </c>
      <c r="Z115" s="43">
        <f t="shared" si="26"/>
        <v>5.5097386958045686E-4</v>
      </c>
    </row>
    <row r="116" spans="2:26" ht="15" x14ac:dyDescent="0.25">
      <c r="B116" s="42" t="s">
        <v>137</v>
      </c>
      <c r="C116" s="5">
        <f>VLOOKUP($B116,'EDGAR-2025'!$A$3:$BG$214,C$9,FALSE)</f>
        <v>23.656360278712</v>
      </c>
      <c r="D116" s="5">
        <f>VLOOKUP($B116,'EDGAR-2025'!$A$3:$BG$214,D$9,FALSE)</f>
        <v>5.6132920822698003</v>
      </c>
      <c r="E116" s="5">
        <f>VLOOKUP($B116,'EDGAR-2025'!$A$3:$BG$214,E$9,FALSE)</f>
        <v>6.6057034013804001</v>
      </c>
      <c r="F116" s="5">
        <f>VLOOKUP($B116,'EDGAR-2025'!$A$3:$BG$214,F$9,FALSE)</f>
        <v>7.9039031510114999</v>
      </c>
      <c r="G116" s="5">
        <f>VLOOKUP($B116,'EDGAR-2025'!$A$3:$BG$214,G$9,FALSE)</f>
        <v>10.441089785072</v>
      </c>
      <c r="H116" s="5">
        <f>VLOOKUP($B116,'EDGAR-2025'!$A$3:$BG$214,H$9,FALSE)</f>
        <v>9.6865928744716001</v>
      </c>
      <c r="I116" s="5">
        <f>VLOOKUP($B116,'EDGAR-2025'!$A$3:$BG$214,I$9,FALSE)</f>
        <v>9.9415556302724006</v>
      </c>
      <c r="J116" s="5">
        <f>VLOOKUP($B116,'EDGAR-2025'!$A$3:$BG$214,J$9,FALSE)</f>
        <v>10.316248202298</v>
      </c>
      <c r="K116" s="5">
        <f>VLOOKUP($B116,'EDGAR-2025'!$A$3:$BG$214,K$9,FALSE)</f>
        <v>9.7414398068682004</v>
      </c>
      <c r="L116" s="5">
        <f>VLOOKUP($B116,'EDGAR-2025'!$A$3:$BG$214,L$9,FALSE)</f>
        <v>9.6372055607329994</v>
      </c>
      <c r="M116" s="5">
        <f>VLOOKUP($B116,'EDGAR-2025'!$A$3:$BG$214,M$9,FALSE)</f>
        <v>11.471814068482001</v>
      </c>
      <c r="N116" s="5">
        <f>VLOOKUP($B116,'EDGAR-2025'!$A$3:$BG$214,N$9,FALSE)</f>
        <v>10.226713699915001</v>
      </c>
      <c r="O116" s="5">
        <f>VLOOKUP($B116,'EDGAR-2025'!$A$3:$BG$214,O$9,FALSE)</f>
        <v>9.3084910331954003</v>
      </c>
      <c r="P116" s="5">
        <f>VLOOKUP($B116,'EDGAR-2025'!$A$3:$BG$214,P$9,FALSE)</f>
        <v>10.515026225102</v>
      </c>
      <c r="Q116" s="5">
        <f>VLOOKUP($B116,'EDGAR-2025'!$A$3:$BG$214,Q$9,FALSE)</f>
        <v>10.50107048387</v>
      </c>
      <c r="R116" s="5">
        <f>VLOOKUP($B116,'EDGAR-2025'!$A$3:$BG$214,R$9,FALSE)</f>
        <v>10.230401641182</v>
      </c>
      <c r="S116" s="5">
        <f>VLOOKUP($B116,'EDGAR-2025'!$A$3:$BG$214,S$9,FALSE)</f>
        <v>10.744958074607</v>
      </c>
      <c r="T116" s="15">
        <f t="shared" si="27"/>
        <v>-0.10853561268812972</v>
      </c>
      <c r="U116" s="15">
        <f t="shared" si="28"/>
        <v>4.091582838217539E-2</v>
      </c>
      <c r="V116" s="15">
        <f t="shared" si="29"/>
        <v>-8.9786679637588018E-2</v>
      </c>
      <c r="W116" s="5">
        <f>VLOOKUP($B116,'EDGAR-P-2025'!$A$3:$BI$214,W$9,FALSE)</f>
        <v>6.2186159999997122</v>
      </c>
      <c r="X116" s="4">
        <f t="shared" si="30"/>
        <v>1.6445321113114999</v>
      </c>
      <c r="Y116" s="43">
        <f t="shared" si="25"/>
        <v>2.7872883856934342E-4</v>
      </c>
      <c r="Z116" s="43">
        <f t="shared" si="26"/>
        <v>8.0638171025636815E-4</v>
      </c>
    </row>
    <row r="117" spans="2:26" ht="15" x14ac:dyDescent="0.25">
      <c r="B117" s="42" t="s">
        <v>138</v>
      </c>
      <c r="C117" s="5">
        <f>VLOOKUP($B117,'EDGAR-2025'!$A$3:$BG$214,C$9,FALSE)</f>
        <v>0.25587522018026998</v>
      </c>
      <c r="D117" s="5">
        <f>VLOOKUP($B117,'EDGAR-2025'!$A$3:$BG$214,D$9,FALSE)</f>
        <v>1.3025584530131999</v>
      </c>
      <c r="E117" s="5">
        <f>VLOOKUP($B117,'EDGAR-2025'!$A$3:$BG$214,E$9,FALSE)</f>
        <v>2.9614326004214</v>
      </c>
      <c r="F117" s="5">
        <f>VLOOKUP($B117,'EDGAR-2025'!$A$3:$BG$214,F$9,FALSE)</f>
        <v>3.1262098921102002</v>
      </c>
      <c r="G117" s="5">
        <f>VLOOKUP($B117,'EDGAR-2025'!$A$3:$BG$214,G$9,FALSE)</f>
        <v>3.3357460249883002</v>
      </c>
      <c r="H117" s="5">
        <f>VLOOKUP($B117,'EDGAR-2025'!$A$3:$BG$214,H$9,FALSE)</f>
        <v>3.9443532281025999</v>
      </c>
      <c r="I117" s="5">
        <f>VLOOKUP($B117,'EDGAR-2025'!$A$3:$BG$214,I$9,FALSE)</f>
        <v>4.3873441846323002</v>
      </c>
      <c r="J117" s="5">
        <f>VLOOKUP($B117,'EDGAR-2025'!$A$3:$BG$214,J$9,FALSE)</f>
        <v>8.9274536625971006</v>
      </c>
      <c r="K117" s="5">
        <f>VLOOKUP($B117,'EDGAR-2025'!$A$3:$BG$214,K$9,FALSE)</f>
        <v>15.870971906941</v>
      </c>
      <c r="L117" s="5">
        <f>VLOOKUP($B117,'EDGAR-2025'!$A$3:$BG$214,L$9,FALSE)</f>
        <v>19.244220261993998</v>
      </c>
      <c r="M117" s="5">
        <f>VLOOKUP($B117,'EDGAR-2025'!$A$3:$BG$214,M$9,FALSE)</f>
        <v>19.862274980333002</v>
      </c>
      <c r="N117" s="5">
        <f>VLOOKUP($B117,'EDGAR-2025'!$A$3:$BG$214,N$9,FALSE)</f>
        <v>19.370079390924001</v>
      </c>
      <c r="O117" s="5">
        <f>VLOOKUP($B117,'EDGAR-2025'!$A$3:$BG$214,O$9,FALSE)</f>
        <v>19.437797646663</v>
      </c>
      <c r="P117" s="5">
        <f>VLOOKUP($B117,'EDGAR-2025'!$A$3:$BG$214,P$9,FALSE)</f>
        <v>23.816634781398999</v>
      </c>
      <c r="Q117" s="5">
        <f>VLOOKUP($B117,'EDGAR-2025'!$A$3:$BG$214,Q$9,FALSE)</f>
        <v>24.031527049817999</v>
      </c>
      <c r="R117" s="5">
        <f>VLOOKUP($B117,'EDGAR-2025'!$A$3:$BG$214,R$9,FALSE)</f>
        <v>25.743696223737</v>
      </c>
      <c r="S117" s="5">
        <f>VLOOKUP($B117,'EDGAR-2025'!$A$3:$BG$214,S$9,FALSE)</f>
        <v>26.062727033672001</v>
      </c>
      <c r="T117" s="15">
        <f t="shared" si="27"/>
        <v>-2.4780423687435493E-2</v>
      </c>
      <c r="U117" s="15">
        <f t="shared" si="28"/>
        <v>3.667978873409361E-3</v>
      </c>
      <c r="V117" s="15">
        <f t="shared" si="29"/>
        <v>3.4960236544372414E-3</v>
      </c>
      <c r="W117" s="5">
        <f>VLOOKUP($B117,'EDGAR-P-2025'!$A$3:$BI$214,W$9,FALSE)</f>
        <v>7.0642420000002364</v>
      </c>
      <c r="X117" s="4">
        <f t="shared" si="30"/>
        <v>2.7419897833232998</v>
      </c>
      <c r="Y117" s="43">
        <f t="shared" si="25"/>
        <v>5.2793105293180297E-4</v>
      </c>
      <c r="Z117" s="43">
        <f t="shared" si="26"/>
        <v>9.1603590664310537E-4</v>
      </c>
    </row>
    <row r="118" spans="2:26" ht="15" x14ac:dyDescent="0.25">
      <c r="B118" s="42" t="s">
        <v>139</v>
      </c>
      <c r="C118" s="5">
        <f>VLOOKUP($B118,'EDGAR-2025'!$A$3:$BG$214,C$9,FALSE)</f>
        <v>19.619063018447999</v>
      </c>
      <c r="D118" s="5">
        <f>VLOOKUP($B118,'EDGAR-2025'!$A$3:$BG$214,D$9,FALSE)</f>
        <v>8.0300140811597007</v>
      </c>
      <c r="E118" s="5">
        <f>VLOOKUP($B118,'EDGAR-2025'!$A$3:$BG$214,E$9,FALSE)</f>
        <v>8.8799316954308001</v>
      </c>
      <c r="F118" s="5">
        <f>VLOOKUP($B118,'EDGAR-2025'!$A$3:$BG$214,F$9,FALSE)</f>
        <v>8.2333577876757005</v>
      </c>
      <c r="G118" s="5">
        <f>VLOOKUP($B118,'EDGAR-2025'!$A$3:$BG$214,G$9,FALSE)</f>
        <v>8.0273690216923992</v>
      </c>
      <c r="H118" s="5">
        <f>VLOOKUP($B118,'EDGAR-2025'!$A$3:$BG$214,H$9,FALSE)</f>
        <v>7.7793801702236003</v>
      </c>
      <c r="I118" s="5">
        <f>VLOOKUP($B118,'EDGAR-2025'!$A$3:$BG$214,I$9,FALSE)</f>
        <v>7.5738590426028001</v>
      </c>
      <c r="J118" s="5">
        <f>VLOOKUP($B118,'EDGAR-2025'!$A$3:$BG$214,J$9,FALSE)</f>
        <v>7.6479691525842002</v>
      </c>
      <c r="K118" s="5">
        <f>VLOOKUP($B118,'EDGAR-2025'!$A$3:$BG$214,K$9,FALSE)</f>
        <v>7.4805951535124997</v>
      </c>
      <c r="L118" s="5">
        <f>VLOOKUP($B118,'EDGAR-2025'!$A$3:$BG$214,L$9,FALSE)</f>
        <v>7.4321425977319002</v>
      </c>
      <c r="M118" s="5">
        <f>VLOOKUP($B118,'EDGAR-2025'!$A$3:$BG$214,M$9,FALSE)</f>
        <v>8.1079206864273008</v>
      </c>
      <c r="N118" s="5">
        <f>VLOOKUP($B118,'EDGAR-2025'!$A$3:$BG$214,N$9,FALSE)</f>
        <v>7.9077914415487003</v>
      </c>
      <c r="O118" s="5">
        <f>VLOOKUP($B118,'EDGAR-2025'!$A$3:$BG$214,O$9,FALSE)</f>
        <v>7.2770801801860996</v>
      </c>
      <c r="P118" s="5">
        <f>VLOOKUP($B118,'EDGAR-2025'!$A$3:$BG$214,P$9,FALSE)</f>
        <v>7.5303902676129999</v>
      </c>
      <c r="Q118" s="5">
        <f>VLOOKUP($B118,'EDGAR-2025'!$A$3:$BG$214,Q$9,FALSE)</f>
        <v>6.9267800340662999</v>
      </c>
      <c r="R118" s="5">
        <f>VLOOKUP($B118,'EDGAR-2025'!$A$3:$BG$214,R$9,FALSE)</f>
        <v>6.9003933320352999</v>
      </c>
      <c r="S118" s="5">
        <f>VLOOKUP($B118,'EDGAR-2025'!$A$3:$BG$214,S$9,FALSE)</f>
        <v>6.8072190752313997</v>
      </c>
      <c r="T118" s="15">
        <f t="shared" si="27"/>
        <v>-2.468317742841486E-2</v>
      </c>
      <c r="U118" s="15">
        <f t="shared" si="28"/>
        <v>3.3121619224081522E-2</v>
      </c>
      <c r="V118" s="15">
        <f t="shared" si="29"/>
        <v>-7.9758206324050285E-2</v>
      </c>
      <c r="W118" s="5">
        <f>VLOOKUP($B118,'EDGAR-P-2025'!$A$3:$BI$214,W$9,FALSE)</f>
        <v>1.9111080003999956</v>
      </c>
      <c r="X118" s="4">
        <f t="shared" si="30"/>
        <v>4.1378045824168996</v>
      </c>
      <c r="Y118" s="43">
        <f t="shared" si="25"/>
        <v>2.1552666759115224E-4</v>
      </c>
      <c r="Z118" s="43">
        <f t="shared" si="26"/>
        <v>2.4781760730156803E-4</v>
      </c>
    </row>
    <row r="119" spans="2:26" ht="15" x14ac:dyDescent="0.25">
      <c r="B119" s="42" t="s">
        <v>140</v>
      </c>
      <c r="C119" s="5">
        <f>VLOOKUP($B119,'EDGAR-2025'!$A$3:$BG$214,C$9,FALSE)</f>
        <v>5.9745211319484</v>
      </c>
      <c r="D119" s="5">
        <f>VLOOKUP($B119,'EDGAR-2025'!$A$3:$BG$214,D$9,FALSE)</f>
        <v>16.575833677575002</v>
      </c>
      <c r="E119" s="5">
        <f>VLOOKUP($B119,'EDGAR-2025'!$A$3:$BG$214,E$9,FALSE)</f>
        <v>20.659208912741999</v>
      </c>
      <c r="F119" s="5">
        <f>VLOOKUP($B119,'EDGAR-2025'!$A$3:$BG$214,F$9,FALSE)</f>
        <v>20.982199062111</v>
      </c>
      <c r="G119" s="5">
        <f>VLOOKUP($B119,'EDGAR-2025'!$A$3:$BG$214,G$9,FALSE)</f>
        <v>23.436901568661</v>
      </c>
      <c r="H119" s="5">
        <f>VLOOKUP($B119,'EDGAR-2025'!$A$3:$BG$214,H$9,FALSE)</f>
        <v>23.104570393982002</v>
      </c>
      <c r="I119" s="5">
        <f>VLOOKUP($B119,'EDGAR-2025'!$A$3:$BG$214,I$9,FALSE)</f>
        <v>24.969447658572999</v>
      </c>
      <c r="J119" s="5">
        <f>VLOOKUP($B119,'EDGAR-2025'!$A$3:$BG$214,J$9,FALSE)</f>
        <v>26.905354624263001</v>
      </c>
      <c r="K119" s="5">
        <f>VLOOKUP($B119,'EDGAR-2025'!$A$3:$BG$214,K$9,FALSE)</f>
        <v>27.865749581492999</v>
      </c>
      <c r="L119" s="5">
        <f>VLOOKUP($B119,'EDGAR-2025'!$A$3:$BG$214,L$9,FALSE)</f>
        <v>29.296690226222999</v>
      </c>
      <c r="M119" s="5">
        <f>VLOOKUP($B119,'EDGAR-2025'!$A$3:$BG$214,M$9,FALSE)</f>
        <v>27.493748451098</v>
      </c>
      <c r="N119" s="5">
        <f>VLOOKUP($B119,'EDGAR-2025'!$A$3:$BG$214,N$9,FALSE)</f>
        <v>27.004255776674999</v>
      </c>
      <c r="O119" s="5">
        <f>VLOOKUP($B119,'EDGAR-2025'!$A$3:$BG$214,O$9,FALSE)</f>
        <v>21.820703889844999</v>
      </c>
      <c r="P119" s="5">
        <f>VLOOKUP($B119,'EDGAR-2025'!$A$3:$BG$214,P$9,FALSE)</f>
        <v>16.715032231957</v>
      </c>
      <c r="Q119" s="5">
        <f>VLOOKUP($B119,'EDGAR-2025'!$A$3:$BG$214,Q$9,FALSE)</f>
        <v>10.434959174134001</v>
      </c>
      <c r="R119" s="5">
        <f>VLOOKUP($B119,'EDGAR-2025'!$A$3:$BG$214,R$9,FALSE)</f>
        <v>10.818762194655999</v>
      </c>
      <c r="S119" s="5">
        <f>VLOOKUP($B119,'EDGAR-2025'!$A$3:$BG$214,S$9,FALSE)</f>
        <v>11.004120086785001</v>
      </c>
      <c r="T119" s="15">
        <f t="shared" si="27"/>
        <v>-1.7803780932005075E-2</v>
      </c>
      <c r="U119" s="15">
        <f t="shared" si="28"/>
        <v>-3.9672290828689505E-2</v>
      </c>
      <c r="V119" s="15">
        <f t="shared" si="29"/>
        <v>-0.19195314730011215</v>
      </c>
      <c r="W119" s="5">
        <f>VLOOKUP($B119,'EDGAR-P-2025'!$A$3:$BI$214,W$9,FALSE)</f>
        <v>6.0659220003000129</v>
      </c>
      <c r="X119" s="4">
        <f t="shared" si="30"/>
        <v>4.4517973978793997</v>
      </c>
      <c r="Y119" s="43">
        <f t="shared" si="25"/>
        <v>7.3600034868724878E-4</v>
      </c>
      <c r="Z119" s="43">
        <f t="shared" si="26"/>
        <v>7.8658154111523862E-4</v>
      </c>
    </row>
    <row r="120" spans="2:26" ht="15" x14ac:dyDescent="0.25">
      <c r="B120" s="42" t="s">
        <v>141</v>
      </c>
      <c r="C120" s="5">
        <f>VLOOKUP($B120,'EDGAR-2025'!$A$3:$BG$214,C$9,FALSE)</f>
        <v>0.10882580018163</v>
      </c>
      <c r="D120" s="5">
        <f>VLOOKUP($B120,'EDGAR-2025'!$A$3:$BG$214,D$9,FALSE)</f>
        <v>0.40792404565705997</v>
      </c>
      <c r="E120" s="5">
        <f>VLOOKUP($B120,'EDGAR-2025'!$A$3:$BG$214,E$9,FALSE)</f>
        <v>0.52227487038611997</v>
      </c>
      <c r="F120" s="5">
        <f>VLOOKUP($B120,'EDGAR-2025'!$A$3:$BG$214,F$9,FALSE)</f>
        <v>0.54421712383430998</v>
      </c>
      <c r="G120" s="5">
        <f>VLOOKUP($B120,'EDGAR-2025'!$A$3:$BG$214,G$9,FALSE)</f>
        <v>0.57642722721546003</v>
      </c>
      <c r="H120" s="5">
        <f>VLOOKUP($B120,'EDGAR-2025'!$A$3:$BG$214,H$9,FALSE)</f>
        <v>0.58110481512551004</v>
      </c>
      <c r="I120" s="5">
        <f>VLOOKUP($B120,'EDGAR-2025'!$A$3:$BG$214,I$9,FALSE)</f>
        <v>0.59906020684920003</v>
      </c>
      <c r="J120" s="5">
        <f>VLOOKUP($B120,'EDGAR-2025'!$A$3:$BG$214,J$9,FALSE)</f>
        <v>0.59663068599824998</v>
      </c>
      <c r="K120" s="5">
        <f>VLOOKUP($B120,'EDGAR-2025'!$A$3:$BG$214,K$9,FALSE)</f>
        <v>0.65754400671496005</v>
      </c>
      <c r="L120" s="5">
        <f>VLOOKUP($B120,'EDGAR-2025'!$A$3:$BG$214,L$9,FALSE)</f>
        <v>0.71934248576341997</v>
      </c>
      <c r="M120" s="5">
        <f>VLOOKUP($B120,'EDGAR-2025'!$A$3:$BG$214,M$9,FALSE)</f>
        <v>0.75766059544233999</v>
      </c>
      <c r="N120" s="5">
        <f>VLOOKUP($B120,'EDGAR-2025'!$A$3:$BG$214,N$9,FALSE)</f>
        <v>0.78341712746477998</v>
      </c>
      <c r="O120" s="5">
        <f>VLOOKUP($B120,'EDGAR-2025'!$A$3:$BG$214,O$9,FALSE)</f>
        <v>0.70321358663875999</v>
      </c>
      <c r="P120" s="5">
        <f>VLOOKUP($B120,'EDGAR-2025'!$A$3:$BG$214,P$9,FALSE)</f>
        <v>0.76436227021112002</v>
      </c>
      <c r="Q120" s="5">
        <f>VLOOKUP($B120,'EDGAR-2025'!$A$3:$BG$214,Q$9,FALSE)</f>
        <v>0.98110066003859997</v>
      </c>
      <c r="R120" s="5">
        <f>VLOOKUP($B120,'EDGAR-2025'!$A$3:$BG$214,R$9,FALSE)</f>
        <v>0.99147526222215998</v>
      </c>
      <c r="S120" s="5">
        <f>VLOOKUP($B120,'EDGAR-2025'!$A$3:$BG$214,S$9,FALSE)</f>
        <v>1.0005580122872</v>
      </c>
      <c r="T120" s="15">
        <f t="shared" si="27"/>
        <v>3.3994815326779282E-2</v>
      </c>
      <c r="U120" s="15">
        <f t="shared" si="28"/>
        <v>4.3631528709537792E-2</v>
      </c>
      <c r="V120" s="15">
        <f t="shared" si="29"/>
        <v>-0.10237654758144876</v>
      </c>
      <c r="W120" s="5">
        <f>VLOOKUP($B120,'EDGAR-P-2025'!$A$3:$BI$214,W$9,FALSE)</f>
        <v>2.2926819999000032</v>
      </c>
      <c r="X120" s="4">
        <f t="shared" si="30"/>
        <v>0.34170335332111007</v>
      </c>
      <c r="Y120" s="43">
        <f t="shared" si="25"/>
        <v>2.1352015169389584E-5</v>
      </c>
      <c r="Z120" s="43">
        <f t="shared" si="26"/>
        <v>2.9729715296031154E-4</v>
      </c>
    </row>
    <row r="121" spans="2:26" ht="15" x14ac:dyDescent="0.25">
      <c r="B121" s="42" t="s">
        <v>142</v>
      </c>
      <c r="C121" s="5">
        <f>VLOOKUP($B121,'EDGAR-2025'!$A$3:$BG$214,C$9,FALSE)</f>
        <v>0.37519659820301998</v>
      </c>
      <c r="D121" s="5">
        <f>VLOOKUP($B121,'EDGAR-2025'!$A$3:$BG$214,D$9,FALSE)</f>
        <v>0.68117698118214998</v>
      </c>
      <c r="E121" s="5">
        <f>VLOOKUP($B121,'EDGAR-2025'!$A$3:$BG$214,E$9,FALSE)</f>
        <v>0.79429612624164003</v>
      </c>
      <c r="F121" s="5">
        <f>VLOOKUP($B121,'EDGAR-2025'!$A$3:$BG$214,F$9,FALSE)</f>
        <v>0.88547502109951004</v>
      </c>
      <c r="G121" s="5">
        <f>VLOOKUP($B121,'EDGAR-2025'!$A$3:$BG$214,G$9,FALSE)</f>
        <v>0.97714508434930003</v>
      </c>
      <c r="H121" s="5">
        <f>VLOOKUP($B121,'EDGAR-2025'!$A$3:$BG$214,H$9,FALSE)</f>
        <v>0.90741206595704005</v>
      </c>
      <c r="I121" s="5">
        <f>VLOOKUP($B121,'EDGAR-2025'!$A$3:$BG$214,I$9,FALSE)</f>
        <v>1.1821785245272001</v>
      </c>
      <c r="J121" s="5">
        <f>VLOOKUP($B121,'EDGAR-2025'!$A$3:$BG$214,J$9,FALSE)</f>
        <v>1.2329853553762</v>
      </c>
      <c r="K121" s="5">
        <f>VLOOKUP($B121,'EDGAR-2025'!$A$3:$BG$214,K$9,FALSE)</f>
        <v>1.3852050028772001</v>
      </c>
      <c r="L121" s="5">
        <f>VLOOKUP($B121,'EDGAR-2025'!$A$3:$BG$214,L$9,FALSE)</f>
        <v>1.2306098658578</v>
      </c>
      <c r="M121" s="5">
        <f>VLOOKUP($B121,'EDGAR-2025'!$A$3:$BG$214,M$9,FALSE)</f>
        <v>0.64193343245826995</v>
      </c>
      <c r="N121" s="5">
        <f>VLOOKUP($B121,'EDGAR-2025'!$A$3:$BG$214,N$9,FALSE)</f>
        <v>1.0094505565122001</v>
      </c>
      <c r="O121" s="5">
        <f>VLOOKUP($B121,'EDGAR-2025'!$A$3:$BG$214,O$9,FALSE)</f>
        <v>0.83483491591643</v>
      </c>
      <c r="P121" s="5">
        <f>VLOOKUP($B121,'EDGAR-2025'!$A$3:$BG$214,P$9,FALSE)</f>
        <v>0.84082552147533995</v>
      </c>
      <c r="Q121" s="5">
        <f>VLOOKUP($B121,'EDGAR-2025'!$A$3:$BG$214,Q$9,FALSE)</f>
        <v>0.86861894831019004</v>
      </c>
      <c r="R121" s="5">
        <f>VLOOKUP($B121,'EDGAR-2025'!$A$3:$BG$214,R$9,FALSE)</f>
        <v>0.83952570942313998</v>
      </c>
      <c r="S121" s="5">
        <f>VLOOKUP($B121,'EDGAR-2025'!$A$3:$BG$214,S$9,FALSE)</f>
        <v>0.86711249726950002</v>
      </c>
      <c r="T121" s="15">
        <f t="shared" si="27"/>
        <v>0.57251594241871984</v>
      </c>
      <c r="U121" s="15">
        <f t="shared" si="28"/>
        <v>4.7077200060092583E-2</v>
      </c>
      <c r="V121" s="15">
        <f t="shared" si="29"/>
        <v>-0.17298087506048121</v>
      </c>
      <c r="W121" s="5">
        <f>VLOOKUP($B121,'EDGAR-P-2025'!$A$3:$BI$214,W$9,FALSE)</f>
        <v>4.9777200000002297</v>
      </c>
      <c r="X121" s="4">
        <f t="shared" si="30"/>
        <v>0.20279376029832</v>
      </c>
      <c r="Y121" s="43">
        <f t="shared" si="25"/>
        <v>2.7512550900115782E-5</v>
      </c>
      <c r="Z121" s="43">
        <f t="shared" si="26"/>
        <v>6.4547197749108482E-4</v>
      </c>
    </row>
    <row r="122" spans="2:26" ht="15" x14ac:dyDescent="0.25">
      <c r="B122" s="42" t="s">
        <v>143</v>
      </c>
      <c r="C122" s="5">
        <f>VLOOKUP($B122,'EDGAR-2025'!$A$3:$BG$214,C$9,FALSE)</f>
        <v>32.622407759258003</v>
      </c>
      <c r="D122" s="5">
        <f>VLOOKUP($B122,'EDGAR-2025'!$A$3:$BG$214,D$9,FALSE)</f>
        <v>57.726128326796001</v>
      </c>
      <c r="E122" s="5">
        <f>VLOOKUP($B122,'EDGAR-2025'!$A$3:$BG$214,E$9,FALSE)</f>
        <v>63.670180279520999</v>
      </c>
      <c r="F122" s="5">
        <f>VLOOKUP($B122,'EDGAR-2025'!$A$3:$BG$214,F$9,FALSE)</f>
        <v>44.237316176276003</v>
      </c>
      <c r="G122" s="5">
        <f>VLOOKUP($B122,'EDGAR-2025'!$A$3:$BG$214,G$9,FALSE)</f>
        <v>62.856079955847001</v>
      </c>
      <c r="H122" s="5">
        <f>VLOOKUP($B122,'EDGAR-2025'!$A$3:$BG$214,H$9,FALSE)</f>
        <v>62.609214604355003</v>
      </c>
      <c r="I122" s="5">
        <f>VLOOKUP($B122,'EDGAR-2025'!$A$3:$BG$214,I$9,FALSE)</f>
        <v>61.800169222504998</v>
      </c>
      <c r="J122" s="5">
        <f>VLOOKUP($B122,'EDGAR-2025'!$A$3:$BG$214,J$9,FALSE)</f>
        <v>54.481916849263001</v>
      </c>
      <c r="K122" s="5">
        <f>VLOOKUP($B122,'EDGAR-2025'!$A$3:$BG$214,K$9,FALSE)</f>
        <v>51.152524095623001</v>
      </c>
      <c r="L122" s="5">
        <f>VLOOKUP($B122,'EDGAR-2025'!$A$3:$BG$214,L$9,FALSE)</f>
        <v>55.394801075377998</v>
      </c>
      <c r="M122" s="5">
        <f>VLOOKUP($B122,'EDGAR-2025'!$A$3:$BG$214,M$9,FALSE)</f>
        <v>57.268520009607002</v>
      </c>
      <c r="N122" s="5">
        <f>VLOOKUP($B122,'EDGAR-2025'!$A$3:$BG$214,N$9,FALSE)</f>
        <v>57.474629571042001</v>
      </c>
      <c r="O122" s="5">
        <f>VLOOKUP($B122,'EDGAR-2025'!$A$3:$BG$214,O$9,FALSE)</f>
        <v>45.702548608169998</v>
      </c>
      <c r="P122" s="5">
        <f>VLOOKUP($B122,'EDGAR-2025'!$A$3:$BG$214,P$9,FALSE)</f>
        <v>58.360935025376001</v>
      </c>
      <c r="Q122" s="5">
        <f>VLOOKUP($B122,'EDGAR-2025'!$A$3:$BG$214,Q$9,FALSE)</f>
        <v>58.173376979776002</v>
      </c>
      <c r="R122" s="5">
        <f>VLOOKUP($B122,'EDGAR-2025'!$A$3:$BG$214,R$9,FALSE)</f>
        <v>63.204211026948002</v>
      </c>
      <c r="S122" s="5">
        <f>VLOOKUP($B122,'EDGAR-2025'!$A$3:$BG$214,S$9,FALSE)</f>
        <v>63.953379828507003</v>
      </c>
      <c r="T122" s="15">
        <f t="shared" si="27"/>
        <v>3.5990027575432126E-3</v>
      </c>
      <c r="U122" s="15">
        <f t="shared" si="28"/>
        <v>1.8711909202741905E-2</v>
      </c>
      <c r="V122" s="15">
        <f t="shared" si="29"/>
        <v>-0.20482221548415591</v>
      </c>
      <c r="W122" s="5">
        <f>VLOOKUP($B122,'EDGAR-P-2025'!$A$3:$BI$214,W$9,FALSE)</f>
        <v>6.5698639999999457</v>
      </c>
      <c r="X122" s="4">
        <f t="shared" si="30"/>
        <v>8.7482221201294994</v>
      </c>
      <c r="Y122" s="43">
        <f t="shared" si="25"/>
        <v>1.5664696614781466E-3</v>
      </c>
      <c r="Z122" s="43">
        <f t="shared" si="26"/>
        <v>8.5192881639129122E-4</v>
      </c>
    </row>
    <row r="123" spans="2:26" ht="15" x14ac:dyDescent="0.25">
      <c r="B123" s="42" t="s">
        <v>144</v>
      </c>
      <c r="C123" s="5">
        <f>VLOOKUP($B123,'EDGAR-2025'!$A$3:$BG$214,C$9,FALSE)</f>
        <v>35.122304375368003</v>
      </c>
      <c r="D123" s="5">
        <f>VLOOKUP($B123,'EDGAR-2025'!$A$3:$BG$214,D$9,FALSE)</f>
        <v>13.957917999745</v>
      </c>
      <c r="E123" s="5">
        <f>VLOOKUP($B123,'EDGAR-2025'!$A$3:$BG$214,E$9,FALSE)</f>
        <v>14.04103122085</v>
      </c>
      <c r="F123" s="5">
        <f>VLOOKUP($B123,'EDGAR-2025'!$A$3:$BG$214,F$9,FALSE)</f>
        <v>14.320272939554</v>
      </c>
      <c r="G123" s="5">
        <f>VLOOKUP($B123,'EDGAR-2025'!$A$3:$BG$214,G$9,FALSE)</f>
        <v>14.491121262428999</v>
      </c>
      <c r="H123" s="5">
        <f>VLOOKUP($B123,'EDGAR-2025'!$A$3:$BG$214,H$9,FALSE)</f>
        <v>13.364354885378001</v>
      </c>
      <c r="I123" s="5">
        <f>VLOOKUP($B123,'EDGAR-2025'!$A$3:$BG$214,I$9,FALSE)</f>
        <v>13.211681901525001</v>
      </c>
      <c r="J123" s="5">
        <f>VLOOKUP($B123,'EDGAR-2025'!$A$3:$BG$214,J$9,FALSE)</f>
        <v>13.660647960636</v>
      </c>
      <c r="K123" s="5">
        <f>VLOOKUP($B123,'EDGAR-2025'!$A$3:$BG$214,K$9,FALSE)</f>
        <v>13.520218202005999</v>
      </c>
      <c r="L123" s="5">
        <f>VLOOKUP($B123,'EDGAR-2025'!$A$3:$BG$214,L$9,FALSE)</f>
        <v>13.964213960517</v>
      </c>
      <c r="M123" s="5">
        <f>VLOOKUP($B123,'EDGAR-2025'!$A$3:$BG$214,M$9,FALSE)</f>
        <v>14.01839026167</v>
      </c>
      <c r="N123" s="5">
        <f>VLOOKUP($B123,'EDGAR-2025'!$A$3:$BG$214,N$9,FALSE)</f>
        <v>14.296513669189</v>
      </c>
      <c r="O123" s="5">
        <f>VLOOKUP($B123,'EDGAR-2025'!$A$3:$BG$214,O$9,FALSE)</f>
        <v>14.254148667775</v>
      </c>
      <c r="P123" s="5">
        <f>VLOOKUP($B123,'EDGAR-2025'!$A$3:$BG$214,P$9,FALSE)</f>
        <v>14.331806012568</v>
      </c>
      <c r="Q123" s="5">
        <f>VLOOKUP($B123,'EDGAR-2025'!$A$3:$BG$214,Q$9,FALSE)</f>
        <v>13.170273909647999</v>
      </c>
      <c r="R123" s="5">
        <f>VLOOKUP($B123,'EDGAR-2025'!$A$3:$BG$214,R$9,FALSE)</f>
        <v>12.979427056022001</v>
      </c>
      <c r="S123" s="5">
        <f>VLOOKUP($B123,'EDGAR-2025'!$A$3:$BG$214,S$9,FALSE)</f>
        <v>12.969974740673999</v>
      </c>
      <c r="T123" s="15">
        <f t="shared" si="27"/>
        <v>1.9839896188327932E-2</v>
      </c>
      <c r="U123" s="15">
        <f t="shared" si="28"/>
        <v>1.1859774471294049E-2</v>
      </c>
      <c r="V123" s="15">
        <f t="shared" si="29"/>
        <v>-2.9633099645336447E-3</v>
      </c>
      <c r="W123" s="5">
        <f>VLOOKUP($B123,'EDGAR-P-2025'!$A$3:$BI$214,W$9,FALSE)</f>
        <v>2.8644590001000965</v>
      </c>
      <c r="X123" s="4">
        <f t="shared" si="30"/>
        <v>4.9909995809643002</v>
      </c>
      <c r="Y123" s="43">
        <f t="shared" si="25"/>
        <v>3.8965113990009441E-4</v>
      </c>
      <c r="Z123" s="43">
        <f t="shared" si="26"/>
        <v>3.7144074299813156E-4</v>
      </c>
    </row>
    <row r="124" spans="2:26" ht="15" x14ac:dyDescent="0.25">
      <c r="B124" s="42" t="s">
        <v>145</v>
      </c>
      <c r="C124" s="5">
        <f>VLOOKUP($B124,'EDGAR-2025'!$A$3:$BG$214,C$9,FALSE)</f>
        <v>11.978581845332</v>
      </c>
      <c r="D124" s="5">
        <f>VLOOKUP($B124,'EDGAR-2025'!$A$3:$BG$214,D$9,FALSE)</f>
        <v>12.114306234231</v>
      </c>
      <c r="E124" s="5">
        <f>VLOOKUP($B124,'EDGAR-2025'!$A$3:$BG$214,E$9,FALSE)</f>
        <v>11.213430477947</v>
      </c>
      <c r="F124" s="5">
        <f>VLOOKUP($B124,'EDGAR-2025'!$A$3:$BG$214,F$9,FALSE)</f>
        <v>11.090099326559001</v>
      </c>
      <c r="G124" s="5">
        <f>VLOOKUP($B124,'EDGAR-2025'!$A$3:$BG$214,G$9,FALSE)</f>
        <v>10.867851500223001</v>
      </c>
      <c r="H124" s="5">
        <f>VLOOKUP($B124,'EDGAR-2025'!$A$3:$BG$214,H$9,FALSE)</f>
        <v>10.323563828358999</v>
      </c>
      <c r="I124" s="5">
        <f>VLOOKUP($B124,'EDGAR-2025'!$A$3:$BG$214,I$9,FALSE)</f>
        <v>9.8199473335230998</v>
      </c>
      <c r="J124" s="5">
        <f>VLOOKUP($B124,'EDGAR-2025'!$A$3:$BG$214,J$9,FALSE)</f>
        <v>9.3094355192019993</v>
      </c>
      <c r="K124" s="5">
        <f>VLOOKUP($B124,'EDGAR-2025'!$A$3:$BG$214,K$9,FALSE)</f>
        <v>9.0415125208680003</v>
      </c>
      <c r="L124" s="5">
        <f>VLOOKUP($B124,'EDGAR-2025'!$A$3:$BG$214,L$9,FALSE)</f>
        <v>9.1883956339346007</v>
      </c>
      <c r="M124" s="5">
        <f>VLOOKUP($B124,'EDGAR-2025'!$A$3:$BG$214,M$9,FALSE)</f>
        <v>9.5448017225923998</v>
      </c>
      <c r="N124" s="5">
        <f>VLOOKUP($B124,'EDGAR-2025'!$A$3:$BG$214,N$9,FALSE)</f>
        <v>9.6916809433402999</v>
      </c>
      <c r="O124" s="5">
        <f>VLOOKUP($B124,'EDGAR-2025'!$A$3:$BG$214,O$9,FALSE)</f>
        <v>7.9928780933216999</v>
      </c>
      <c r="P124" s="5">
        <f>VLOOKUP($B124,'EDGAR-2025'!$A$3:$BG$214,P$9,FALSE)</f>
        <v>8.3806342824096003</v>
      </c>
      <c r="Q124" s="5">
        <f>VLOOKUP($B124,'EDGAR-2025'!$A$3:$BG$214,Q$9,FALSE)</f>
        <v>7.2656876764859</v>
      </c>
      <c r="R124" s="5">
        <f>VLOOKUP($B124,'EDGAR-2025'!$A$3:$BG$214,R$9,FALSE)</f>
        <v>6.9415589287915997</v>
      </c>
      <c r="S124" s="5">
        <f>VLOOKUP($B124,'EDGAR-2025'!$A$3:$BG$214,S$9,FALSE)</f>
        <v>7.1473662633563002</v>
      </c>
      <c r="T124" s="15">
        <f t="shared" si="27"/>
        <v>1.5388399362999738E-2</v>
      </c>
      <c r="U124" s="15">
        <f t="shared" si="28"/>
        <v>2.7088558765338111E-2</v>
      </c>
      <c r="V124" s="15">
        <f t="shared" si="29"/>
        <v>-0.17528464462977844</v>
      </c>
      <c r="W124" s="5">
        <f>VLOOKUP($B124,'EDGAR-P-2025'!$A$3:$BI$214,W$9,FALSE)</f>
        <v>0.59699199998998143</v>
      </c>
      <c r="X124" s="4">
        <f t="shared" si="30"/>
        <v>16.234188973224001</v>
      </c>
      <c r="Y124" s="43">
        <f t="shared" si="25"/>
        <v>2.6414653351881088E-4</v>
      </c>
      <c r="Z124" s="43">
        <f t="shared" si="26"/>
        <v>7.7413274908969015E-5</v>
      </c>
    </row>
    <row r="125" spans="2:26" ht="15" x14ac:dyDescent="0.25">
      <c r="B125" s="42" t="s">
        <v>146</v>
      </c>
      <c r="C125" s="5">
        <f>VLOOKUP($B125,'EDGAR-2025'!$A$3:$BG$214,C$9,FALSE)</f>
        <v>0.94372225666695997</v>
      </c>
      <c r="D125" s="5">
        <f>VLOOKUP($B125,'EDGAR-2025'!$A$3:$BG$214,D$9,FALSE)</f>
        <v>2.0474422587581</v>
      </c>
      <c r="E125" s="5">
        <f>VLOOKUP($B125,'EDGAR-2025'!$A$3:$BG$214,E$9,FALSE)</f>
        <v>1.7201922202816999</v>
      </c>
      <c r="F125" s="5">
        <f>VLOOKUP($B125,'EDGAR-2025'!$A$3:$BG$214,F$9,FALSE)</f>
        <v>1.6888899020345001</v>
      </c>
      <c r="G125" s="5">
        <f>VLOOKUP($B125,'EDGAR-2025'!$A$3:$BG$214,G$9,FALSE)</f>
        <v>1.7429714397813001</v>
      </c>
      <c r="H125" s="5">
        <f>VLOOKUP($B125,'EDGAR-2025'!$A$3:$BG$214,H$9,FALSE)</f>
        <v>1.8152052840093</v>
      </c>
      <c r="I125" s="5">
        <f>VLOOKUP($B125,'EDGAR-2025'!$A$3:$BG$214,I$9,FALSE)</f>
        <v>2.0891228981741001</v>
      </c>
      <c r="J125" s="5">
        <f>VLOOKUP($B125,'EDGAR-2025'!$A$3:$BG$214,J$9,FALSE)</f>
        <v>2.7589899889848</v>
      </c>
      <c r="K125" s="5">
        <f>VLOOKUP($B125,'EDGAR-2025'!$A$3:$BG$214,K$9,FALSE)</f>
        <v>2.6259337088126</v>
      </c>
      <c r="L125" s="5">
        <f>VLOOKUP($B125,'EDGAR-2025'!$A$3:$BG$214,L$9,FALSE)</f>
        <v>2.8864538277329999</v>
      </c>
      <c r="M125" s="5">
        <f>VLOOKUP($B125,'EDGAR-2025'!$A$3:$BG$214,M$9,FALSE)</f>
        <v>2.1255726411915998</v>
      </c>
      <c r="N125" s="5">
        <f>VLOOKUP($B125,'EDGAR-2025'!$A$3:$BG$214,N$9,FALSE)</f>
        <v>2.2472781064761</v>
      </c>
      <c r="O125" s="5">
        <f>VLOOKUP($B125,'EDGAR-2025'!$A$3:$BG$214,O$9,FALSE)</f>
        <v>2.2329260013139001</v>
      </c>
      <c r="P125" s="5">
        <f>VLOOKUP($B125,'EDGAR-2025'!$A$3:$BG$214,P$9,FALSE)</f>
        <v>2.0473238062786998</v>
      </c>
      <c r="Q125" s="5">
        <f>VLOOKUP($B125,'EDGAR-2025'!$A$3:$BG$214,Q$9,FALSE)</f>
        <v>1.6785468049509</v>
      </c>
      <c r="R125" s="5">
        <f>VLOOKUP($B125,'EDGAR-2025'!$A$3:$BG$214,R$9,FALSE)</f>
        <v>1.6804704201573999</v>
      </c>
      <c r="S125" s="5">
        <f>VLOOKUP($B125,'EDGAR-2025'!$A$3:$BG$214,S$9,FALSE)</f>
        <v>1.7348854189548999</v>
      </c>
      <c r="T125" s="15">
        <f t="shared" si="27"/>
        <v>5.725773042330462E-2</v>
      </c>
      <c r="U125" s="15">
        <f t="shared" si="28"/>
        <v>-0.10317320611040842</v>
      </c>
      <c r="V125" s="15">
        <f t="shared" si="29"/>
        <v>-6.3864392755131894E-3</v>
      </c>
      <c r="W125" s="5">
        <f>VLOOKUP($B125,'EDGAR-P-2025'!$A$3:$BI$214,W$9,FALSE)</f>
        <v>0.64208999999998129</v>
      </c>
      <c r="X125" s="4">
        <f t="shared" si="30"/>
        <v>3.4999425415069001</v>
      </c>
      <c r="Y125" s="43">
        <f t="shared" si="25"/>
        <v>6.124951132303652E-5</v>
      </c>
      <c r="Z125" s="43">
        <f t="shared" si="26"/>
        <v>8.3261232457273497E-5</v>
      </c>
    </row>
    <row r="126" spans="2:26" ht="15" x14ac:dyDescent="0.25">
      <c r="B126" s="42" t="s">
        <v>147</v>
      </c>
      <c r="C126" s="5">
        <f>VLOOKUP($B126,'EDGAR-2025'!$A$3:$BG$214,C$9,FALSE)</f>
        <v>0.90790510519892997</v>
      </c>
      <c r="D126" s="5">
        <f>VLOOKUP($B126,'EDGAR-2025'!$A$3:$BG$214,D$9,FALSE)</f>
        <v>1.7881427803865999</v>
      </c>
      <c r="E126" s="5">
        <f>VLOOKUP($B126,'EDGAR-2025'!$A$3:$BG$214,E$9,FALSE)</f>
        <v>1.9683655315547</v>
      </c>
      <c r="F126" s="5">
        <f>VLOOKUP($B126,'EDGAR-2025'!$A$3:$BG$214,F$9,FALSE)</f>
        <v>2.2944278055526</v>
      </c>
      <c r="G126" s="5">
        <f>VLOOKUP($B126,'EDGAR-2025'!$A$3:$BG$214,G$9,FALSE)</f>
        <v>2.8506834123924998</v>
      </c>
      <c r="H126" s="5">
        <f>VLOOKUP($B126,'EDGAR-2025'!$A$3:$BG$214,H$9,FALSE)</f>
        <v>3.0496041624335999</v>
      </c>
      <c r="I126" s="5">
        <f>VLOOKUP($B126,'EDGAR-2025'!$A$3:$BG$214,I$9,FALSE)</f>
        <v>3.1336975366817001</v>
      </c>
      <c r="J126" s="5">
        <f>VLOOKUP($B126,'EDGAR-2025'!$A$3:$BG$214,J$9,FALSE)</f>
        <v>3.4183299525720998</v>
      </c>
      <c r="K126" s="5">
        <f>VLOOKUP($B126,'EDGAR-2025'!$A$3:$BG$214,K$9,FALSE)</f>
        <v>3.251291222336</v>
      </c>
      <c r="L126" s="5">
        <f>VLOOKUP($B126,'EDGAR-2025'!$A$3:$BG$214,L$9,FALSE)</f>
        <v>3.5527769317228</v>
      </c>
      <c r="M126" s="5">
        <f>VLOOKUP($B126,'EDGAR-2025'!$A$3:$BG$214,M$9,FALSE)</f>
        <v>3.2752981103260002</v>
      </c>
      <c r="N126" s="5">
        <f>VLOOKUP($B126,'EDGAR-2025'!$A$3:$BG$214,N$9,FALSE)</f>
        <v>4.0110701988653004</v>
      </c>
      <c r="O126" s="5">
        <f>VLOOKUP($B126,'EDGAR-2025'!$A$3:$BG$214,O$9,FALSE)</f>
        <v>3.1281311775634002</v>
      </c>
      <c r="P126" s="5">
        <f>VLOOKUP($B126,'EDGAR-2025'!$A$3:$BG$214,P$9,FALSE)</f>
        <v>4.1029980314868997</v>
      </c>
      <c r="Q126" s="5">
        <f>VLOOKUP($B126,'EDGAR-2025'!$A$3:$BG$214,Q$9,FALSE)</f>
        <v>4.3839874381808999</v>
      </c>
      <c r="R126" s="5">
        <f>VLOOKUP($B126,'EDGAR-2025'!$A$3:$BG$214,R$9,FALSE)</f>
        <v>4.5941999484235998</v>
      </c>
      <c r="S126" s="5">
        <f>VLOOKUP($B126,'EDGAR-2025'!$A$3:$BG$214,S$9,FALSE)</f>
        <v>4.6827031775141998</v>
      </c>
      <c r="T126" s="15">
        <f t="shared" si="27"/>
        <v>0.22464278479556987</v>
      </c>
      <c r="U126" s="15">
        <f t="shared" si="28"/>
        <v>7.3270415270683731E-2</v>
      </c>
      <c r="V126" s="15">
        <f t="shared" si="29"/>
        <v>-0.22012554693051156</v>
      </c>
      <c r="W126" s="5">
        <f>VLOOKUP($B126,'EDGAR-P-2025'!$A$3:$BI$214,W$9,FALSE)</f>
        <v>26.969641999999464</v>
      </c>
      <c r="X126" s="4">
        <f t="shared" si="30"/>
        <v>0.14872537792179</v>
      </c>
      <c r="Y126" s="43">
        <f t="shared" si="25"/>
        <v>1.093216228356058E-4</v>
      </c>
      <c r="Z126" s="43">
        <f t="shared" si="26"/>
        <v>3.4972132128696406E-3</v>
      </c>
    </row>
    <row r="127" spans="2:26" ht="15" x14ac:dyDescent="0.25">
      <c r="B127" s="42" t="s">
        <v>148</v>
      </c>
      <c r="C127" s="5">
        <f>VLOOKUP($B127,'EDGAR-2025'!$A$3:$BG$214,C$9,FALSE)</f>
        <v>1.5367616285507999</v>
      </c>
      <c r="D127" s="5">
        <f>VLOOKUP($B127,'EDGAR-2025'!$A$3:$BG$214,D$9,FALSE)</f>
        <v>3.5682836222940999</v>
      </c>
      <c r="E127" s="5">
        <f>VLOOKUP($B127,'EDGAR-2025'!$A$3:$BG$214,E$9,FALSE)</f>
        <v>4.4850705889953</v>
      </c>
      <c r="F127" s="5">
        <f>VLOOKUP($B127,'EDGAR-2025'!$A$3:$BG$214,F$9,FALSE)</f>
        <v>5.7394194044151998</v>
      </c>
      <c r="G127" s="5">
        <f>VLOOKUP($B127,'EDGAR-2025'!$A$3:$BG$214,G$9,FALSE)</f>
        <v>5.6829850036401002</v>
      </c>
      <c r="H127" s="5">
        <f>VLOOKUP($B127,'EDGAR-2025'!$A$3:$BG$214,H$9,FALSE)</f>
        <v>5.0230931999099999</v>
      </c>
      <c r="I127" s="5">
        <f>VLOOKUP($B127,'EDGAR-2025'!$A$3:$BG$214,I$9,FALSE)</f>
        <v>4.9717620922684</v>
      </c>
      <c r="J127" s="5">
        <f>VLOOKUP($B127,'EDGAR-2025'!$A$3:$BG$214,J$9,FALSE)</f>
        <v>4.9089561129710004</v>
      </c>
      <c r="K127" s="5">
        <f>VLOOKUP($B127,'EDGAR-2025'!$A$3:$BG$214,K$9,FALSE)</f>
        <v>4.9058916872368004</v>
      </c>
      <c r="L127" s="5">
        <f>VLOOKUP($B127,'EDGAR-2025'!$A$3:$BG$214,L$9,FALSE)</f>
        <v>5.4080079296151</v>
      </c>
      <c r="M127" s="5">
        <f>VLOOKUP($B127,'EDGAR-2025'!$A$3:$BG$214,M$9,FALSE)</f>
        <v>5.4582031867743002</v>
      </c>
      <c r="N127" s="5">
        <f>VLOOKUP($B127,'EDGAR-2025'!$A$3:$BG$214,N$9,FALSE)</f>
        <v>5.6073762642069997</v>
      </c>
      <c r="O127" s="5">
        <f>VLOOKUP($B127,'EDGAR-2025'!$A$3:$BG$214,O$9,FALSE)</f>
        <v>5.2062649178768998</v>
      </c>
      <c r="P127" s="5">
        <f>VLOOKUP($B127,'EDGAR-2025'!$A$3:$BG$214,P$9,FALSE)</f>
        <v>6.1189325058030004</v>
      </c>
      <c r="Q127" s="5">
        <f>VLOOKUP($B127,'EDGAR-2025'!$A$3:$BG$214,Q$9,FALSE)</f>
        <v>5.6022903626309999</v>
      </c>
      <c r="R127" s="5">
        <f>VLOOKUP($B127,'EDGAR-2025'!$A$3:$BG$214,R$9,FALSE)</f>
        <v>4.7047463625116004</v>
      </c>
      <c r="S127" s="5">
        <f>VLOOKUP($B127,'EDGAR-2025'!$A$3:$BG$214,S$9,FALSE)</f>
        <v>4.7949478280440996</v>
      </c>
      <c r="T127" s="15">
        <f t="shared" si="27"/>
        <v>2.7330070414776531E-2</v>
      </c>
      <c r="U127" s="15">
        <f t="shared" si="28"/>
        <v>1.8305862089716185E-2</v>
      </c>
      <c r="V127" s="15">
        <f t="shared" si="29"/>
        <v>-7.1532803833848968E-2</v>
      </c>
      <c r="W127" s="5">
        <f>VLOOKUP($B127,'EDGAR-P-2025'!$A$3:$BI$214,W$9,FALSE)</f>
        <v>19.718742995999843</v>
      </c>
      <c r="X127" s="4">
        <f t="shared" si="30"/>
        <v>0.28436783548243999</v>
      </c>
      <c r="Y127" s="43">
        <f t="shared" si="25"/>
        <v>1.5282890666595185E-4</v>
      </c>
      <c r="Z127" s="43">
        <f t="shared" si="26"/>
        <v>2.5569730790936233E-3</v>
      </c>
    </row>
    <row r="128" spans="2:26" ht="15" x14ac:dyDescent="0.25">
      <c r="B128" s="42" t="s">
        <v>149</v>
      </c>
      <c r="C128" s="5">
        <f>VLOOKUP($B128,'EDGAR-2025'!$A$3:$BG$214,C$9,FALSE)</f>
        <v>64.424191207776005</v>
      </c>
      <c r="D128" s="5">
        <f>VLOOKUP($B128,'EDGAR-2025'!$A$3:$BG$214,D$9,FALSE)</f>
        <v>181.11714947697999</v>
      </c>
      <c r="E128" s="5">
        <f>VLOOKUP($B128,'EDGAR-2025'!$A$3:$BG$214,E$9,FALSE)</f>
        <v>215.50142192643</v>
      </c>
      <c r="F128" s="5">
        <f>VLOOKUP($B128,'EDGAR-2025'!$A$3:$BG$214,F$9,FALSE)</f>
        <v>218.27269687386001</v>
      </c>
      <c r="G128" s="5">
        <f>VLOOKUP($B128,'EDGAR-2025'!$A$3:$BG$214,G$9,FALSE)</f>
        <v>219.79693637804999</v>
      </c>
      <c r="H128" s="5">
        <f>VLOOKUP($B128,'EDGAR-2025'!$A$3:$BG$214,H$9,FALSE)</f>
        <v>237.1554365646</v>
      </c>
      <c r="I128" s="5">
        <f>VLOOKUP($B128,'EDGAR-2025'!$A$3:$BG$214,I$9,FALSE)</f>
        <v>251.38972802019001</v>
      </c>
      <c r="J128" s="5">
        <f>VLOOKUP($B128,'EDGAR-2025'!$A$3:$BG$214,J$9,FALSE)</f>
        <v>252.85950273653</v>
      </c>
      <c r="K128" s="5">
        <f>VLOOKUP($B128,'EDGAR-2025'!$A$3:$BG$214,K$9,FALSE)</f>
        <v>247.48408920079001</v>
      </c>
      <c r="L128" s="5">
        <f>VLOOKUP($B128,'EDGAR-2025'!$A$3:$BG$214,L$9,FALSE)</f>
        <v>237.83241456351999</v>
      </c>
      <c r="M128" s="5">
        <f>VLOOKUP($B128,'EDGAR-2025'!$A$3:$BG$214,M$9,FALSE)</f>
        <v>254.2847914104</v>
      </c>
      <c r="N128" s="5">
        <f>VLOOKUP($B128,'EDGAR-2025'!$A$3:$BG$214,N$9,FALSE)</f>
        <v>255.16513044215</v>
      </c>
      <c r="O128" s="5">
        <f>VLOOKUP($B128,'EDGAR-2025'!$A$3:$BG$214,O$9,FALSE)</f>
        <v>253.07999905880999</v>
      </c>
      <c r="P128" s="5">
        <f>VLOOKUP($B128,'EDGAR-2025'!$A$3:$BG$214,P$9,FALSE)</f>
        <v>257.91554538379</v>
      </c>
      <c r="Q128" s="5">
        <f>VLOOKUP($B128,'EDGAR-2025'!$A$3:$BG$214,Q$9,FALSE)</f>
        <v>276.98452707516998</v>
      </c>
      <c r="R128" s="5">
        <f>VLOOKUP($B128,'EDGAR-2025'!$A$3:$BG$214,R$9,FALSE)</f>
        <v>282.37862367040998</v>
      </c>
      <c r="S128" s="5">
        <f>VLOOKUP($B128,'EDGAR-2025'!$A$3:$BG$214,S$9,FALSE)</f>
        <v>295.95422048653001</v>
      </c>
      <c r="T128" s="15">
        <f t="shared" si="27"/>
        <v>3.4620199928874218E-3</v>
      </c>
      <c r="U128" s="15">
        <f t="shared" si="28"/>
        <v>3.6319181833899261E-2</v>
      </c>
      <c r="V128" s="15">
        <f t="shared" si="29"/>
        <v>-8.1716940701376251E-3</v>
      </c>
      <c r="W128" s="5">
        <f>VLOOKUP($B128,'EDGAR-P-2025'!$A$3:$BI$214,W$9,FALSE)</f>
        <v>32.454455003999826</v>
      </c>
      <c r="X128" s="4">
        <f t="shared" si="30"/>
        <v>7.8622528220148009</v>
      </c>
      <c r="Y128" s="43">
        <f t="shared" si="25"/>
        <v>6.9545195591157113E-3</v>
      </c>
      <c r="Z128" s="43">
        <f t="shared" si="26"/>
        <v>4.2084410633435052E-3</v>
      </c>
    </row>
    <row r="129" spans="2:26" ht="15" x14ac:dyDescent="0.25">
      <c r="B129" s="42" t="s">
        <v>150</v>
      </c>
      <c r="C129" s="5">
        <f>VLOOKUP($B129,'EDGAR-2025'!$A$3:$BG$214,C$9,FALSE)</f>
        <v>9.4560559213046E-2</v>
      </c>
      <c r="D129" s="5">
        <f>VLOOKUP($B129,'EDGAR-2025'!$A$3:$BG$214,D$9,FALSE)</f>
        <v>0.68478835156383</v>
      </c>
      <c r="E129" s="5">
        <f>VLOOKUP($B129,'EDGAR-2025'!$A$3:$BG$214,E$9,FALSE)</f>
        <v>1.0537291848568</v>
      </c>
      <c r="F129" s="5">
        <f>VLOOKUP($B129,'EDGAR-2025'!$A$3:$BG$214,F$9,FALSE)</f>
        <v>1.144287983793</v>
      </c>
      <c r="G129" s="5">
        <f>VLOOKUP($B129,'EDGAR-2025'!$A$3:$BG$214,G$9,FALSE)</f>
        <v>1.442205448638</v>
      </c>
      <c r="H129" s="5">
        <f>VLOOKUP($B129,'EDGAR-2025'!$A$3:$BG$214,H$9,FALSE)</f>
        <v>1.6213262396113</v>
      </c>
      <c r="I129" s="5">
        <f>VLOOKUP($B129,'EDGAR-2025'!$A$3:$BG$214,I$9,FALSE)</f>
        <v>2.1930514298285999</v>
      </c>
      <c r="J129" s="5">
        <f>VLOOKUP($B129,'EDGAR-2025'!$A$3:$BG$214,J$9,FALSE)</f>
        <v>1.5883928337735</v>
      </c>
      <c r="K129" s="5">
        <f>VLOOKUP($B129,'EDGAR-2025'!$A$3:$BG$214,K$9,FALSE)</f>
        <v>1.7340968464141</v>
      </c>
      <c r="L129" s="5">
        <f>VLOOKUP($B129,'EDGAR-2025'!$A$3:$BG$214,L$9,FALSE)</f>
        <v>1.6080912291566001</v>
      </c>
      <c r="M129" s="5">
        <f>VLOOKUP($B129,'EDGAR-2025'!$A$3:$BG$214,M$9,FALSE)</f>
        <v>1.3863425009789001</v>
      </c>
      <c r="N129" s="5">
        <f>VLOOKUP($B129,'EDGAR-2025'!$A$3:$BG$214,N$9,FALSE)</f>
        <v>1.5153269031459999</v>
      </c>
      <c r="O129" s="5">
        <f>VLOOKUP($B129,'EDGAR-2025'!$A$3:$BG$214,O$9,FALSE)</f>
        <v>1.2080047332849</v>
      </c>
      <c r="P129" s="5">
        <f>VLOOKUP($B129,'EDGAR-2025'!$A$3:$BG$214,P$9,FALSE)</f>
        <v>1.6807572843876</v>
      </c>
      <c r="Q129" s="5">
        <f>VLOOKUP($B129,'EDGAR-2025'!$A$3:$BG$214,Q$9,FALSE)</f>
        <v>1.7894583753425</v>
      </c>
      <c r="R129" s="5">
        <f>VLOOKUP($B129,'EDGAR-2025'!$A$3:$BG$214,R$9,FALSE)</f>
        <v>1.7941950394167001</v>
      </c>
      <c r="S129" s="5">
        <f>VLOOKUP($B129,'EDGAR-2025'!$A$3:$BG$214,S$9,FALSE)</f>
        <v>1.8823818575955999</v>
      </c>
      <c r="T129" s="15">
        <f t="shared" si="27"/>
        <v>9.303934783505774E-2</v>
      </c>
      <c r="U129" s="15">
        <f t="shared" si="28"/>
        <v>-2.2428133320373023E-2</v>
      </c>
      <c r="V129" s="15">
        <f t="shared" si="29"/>
        <v>-0.20280915571621039</v>
      </c>
      <c r="W129" s="5">
        <f>VLOOKUP($B129,'EDGAR-P-2025'!$A$3:$BI$214,W$9,FALSE)</f>
        <v>0.45173800000000391</v>
      </c>
      <c r="X129" s="4">
        <f t="shared" si="30"/>
        <v>3.3544375349118001</v>
      </c>
      <c r="Y129" s="43">
        <f t="shared" si="25"/>
        <v>4.130019869142078E-5</v>
      </c>
      <c r="Z129" s="43">
        <f t="shared" si="26"/>
        <v>5.8577867008963293E-5</v>
      </c>
    </row>
    <row r="130" spans="2:26" ht="15" x14ac:dyDescent="0.25">
      <c r="B130" s="42" t="s">
        <v>151</v>
      </c>
      <c r="C130" s="5">
        <f>VLOOKUP($B130,'EDGAR-2025'!$A$3:$BG$214,C$9,FALSE)</f>
        <v>0.31928401207005003</v>
      </c>
      <c r="D130" s="5">
        <f>VLOOKUP($B130,'EDGAR-2025'!$A$3:$BG$214,D$9,FALSE)</f>
        <v>0.94479222124177997</v>
      </c>
      <c r="E130" s="5">
        <f>VLOOKUP($B130,'EDGAR-2025'!$A$3:$BG$214,E$9,FALSE)</f>
        <v>1.9868744724106999</v>
      </c>
      <c r="F130" s="5">
        <f>VLOOKUP($B130,'EDGAR-2025'!$A$3:$BG$214,F$9,FALSE)</f>
        <v>2.1656015303623</v>
      </c>
      <c r="G130" s="5">
        <f>VLOOKUP($B130,'EDGAR-2025'!$A$3:$BG$214,G$9,FALSE)</f>
        <v>2.2711646793914002</v>
      </c>
      <c r="H130" s="5">
        <f>VLOOKUP($B130,'EDGAR-2025'!$A$3:$BG$214,H$9,FALSE)</f>
        <v>2.7412472724728998</v>
      </c>
      <c r="I130" s="5">
        <f>VLOOKUP($B130,'EDGAR-2025'!$A$3:$BG$214,I$9,FALSE)</f>
        <v>2.9108849816758</v>
      </c>
      <c r="J130" s="5">
        <f>VLOOKUP($B130,'EDGAR-2025'!$A$3:$BG$214,J$9,FALSE)</f>
        <v>3.5312351502353998</v>
      </c>
      <c r="K130" s="5">
        <f>VLOOKUP($B130,'EDGAR-2025'!$A$3:$BG$214,K$9,FALSE)</f>
        <v>4.5794638986651002</v>
      </c>
      <c r="L130" s="5">
        <f>VLOOKUP($B130,'EDGAR-2025'!$A$3:$BG$214,L$9,FALSE)</f>
        <v>5.1611144544087999</v>
      </c>
      <c r="M130" s="5">
        <f>VLOOKUP($B130,'EDGAR-2025'!$A$3:$BG$214,M$9,FALSE)</f>
        <v>5.7819805178161001</v>
      </c>
      <c r="N130" s="5">
        <f>VLOOKUP($B130,'EDGAR-2025'!$A$3:$BG$214,N$9,FALSE)</f>
        <v>6.1137946199900002</v>
      </c>
      <c r="O130" s="5">
        <f>VLOOKUP($B130,'EDGAR-2025'!$A$3:$BG$214,O$9,FALSE)</f>
        <v>6.8431894022583002</v>
      </c>
      <c r="P130" s="5">
        <f>VLOOKUP($B130,'EDGAR-2025'!$A$3:$BG$214,P$9,FALSE)</f>
        <v>7.3008145288313999</v>
      </c>
      <c r="Q130" s="5">
        <f>VLOOKUP($B130,'EDGAR-2025'!$A$3:$BG$214,Q$9,FALSE)</f>
        <v>7.4927832124220997</v>
      </c>
      <c r="R130" s="5">
        <f>VLOOKUP($B130,'EDGAR-2025'!$A$3:$BG$214,R$9,FALSE)</f>
        <v>7.1770270444708997</v>
      </c>
      <c r="S130" s="5">
        <f>VLOOKUP($B130,'EDGAR-2025'!$A$3:$BG$214,S$9,FALSE)</f>
        <v>7.4121284183393996</v>
      </c>
      <c r="T130" s="15">
        <f t="shared" si="27"/>
        <v>5.738762023695454E-2</v>
      </c>
      <c r="U130" s="15">
        <f t="shared" si="28"/>
        <v>8.8842259536890733E-2</v>
      </c>
      <c r="V130" s="15">
        <f t="shared" si="29"/>
        <v>0.11930312148259459</v>
      </c>
      <c r="W130" s="5">
        <f>VLOOKUP($B130,'EDGAR-P-2025'!$A$3:$BI$214,W$9,FALSE)</f>
        <v>19.689139996000279</v>
      </c>
      <c r="X130" s="4">
        <f t="shared" si="30"/>
        <v>0.31051608253239998</v>
      </c>
      <c r="Y130" s="43">
        <f t="shared" si="25"/>
        <v>1.6663132690372239E-4</v>
      </c>
      <c r="Z130" s="43">
        <f t="shared" si="26"/>
        <v>2.5531343925163574E-3</v>
      </c>
    </row>
    <row r="131" spans="2:26" ht="15" x14ac:dyDescent="0.25">
      <c r="B131" s="42" t="s">
        <v>152</v>
      </c>
      <c r="C131" s="5">
        <f>VLOOKUP($B131,'EDGAR-2025'!$A$3:$BG$214,C$9,FALSE)</f>
        <v>2.3218979428052</v>
      </c>
      <c r="D131" s="5">
        <f>VLOOKUP($B131,'EDGAR-2025'!$A$3:$BG$214,D$9,FALSE)</f>
        <v>2.6348579484185999</v>
      </c>
      <c r="E131" s="5">
        <f>VLOOKUP($B131,'EDGAR-2025'!$A$3:$BG$214,E$9,FALSE)</f>
        <v>2.5947048521595999</v>
      </c>
      <c r="F131" s="5">
        <f>VLOOKUP($B131,'EDGAR-2025'!$A$3:$BG$214,F$9,FALSE)</f>
        <v>2.5818329139848002</v>
      </c>
      <c r="G131" s="5">
        <f>VLOOKUP($B131,'EDGAR-2025'!$A$3:$BG$214,G$9,FALSE)</f>
        <v>2.724410037063</v>
      </c>
      <c r="H131" s="5">
        <f>VLOOKUP($B131,'EDGAR-2025'!$A$3:$BG$214,H$9,FALSE)</f>
        <v>2.3827162433926001</v>
      </c>
      <c r="I131" s="5">
        <f>VLOOKUP($B131,'EDGAR-2025'!$A$3:$BG$214,I$9,FALSE)</f>
        <v>2.3693787828481998</v>
      </c>
      <c r="J131" s="5">
        <f>VLOOKUP($B131,'EDGAR-2025'!$A$3:$BG$214,J$9,FALSE)</f>
        <v>1.6722297155488</v>
      </c>
      <c r="K131" s="5">
        <f>VLOOKUP($B131,'EDGAR-2025'!$A$3:$BG$214,K$9,FALSE)</f>
        <v>1.3654825127521999</v>
      </c>
      <c r="L131" s="5">
        <f>VLOOKUP($B131,'EDGAR-2025'!$A$3:$BG$214,L$9,FALSE)</f>
        <v>1.5581900555313</v>
      </c>
      <c r="M131" s="5">
        <f>VLOOKUP($B131,'EDGAR-2025'!$A$3:$BG$214,M$9,FALSE)</f>
        <v>1.5673793231802999</v>
      </c>
      <c r="N131" s="5">
        <f>VLOOKUP($B131,'EDGAR-2025'!$A$3:$BG$214,N$9,FALSE)</f>
        <v>1.6730130304244999</v>
      </c>
      <c r="O131" s="5">
        <f>VLOOKUP($B131,'EDGAR-2025'!$A$3:$BG$214,O$9,FALSE)</f>
        <v>1.6204331045408</v>
      </c>
      <c r="P131" s="5">
        <f>VLOOKUP($B131,'EDGAR-2025'!$A$3:$BG$214,P$9,FALSE)</f>
        <v>1.6274448638301</v>
      </c>
      <c r="Q131" s="5">
        <f>VLOOKUP($B131,'EDGAR-2025'!$A$3:$BG$214,Q$9,FALSE)</f>
        <v>1.7963423408993999</v>
      </c>
      <c r="R131" s="5">
        <f>VLOOKUP($B131,'EDGAR-2025'!$A$3:$BG$214,R$9,FALSE)</f>
        <v>1.7877399902780999</v>
      </c>
      <c r="S131" s="5">
        <f>VLOOKUP($B131,'EDGAR-2025'!$A$3:$BG$214,S$9,FALSE)</f>
        <v>1.8083316956046001</v>
      </c>
      <c r="T131" s="15">
        <f t="shared" si="27"/>
        <v>6.739511341125981E-2</v>
      </c>
      <c r="U131" s="15">
        <f t="shared" si="28"/>
        <v>3.6646255940482431E-2</v>
      </c>
      <c r="V131" s="15">
        <f t="shared" si="29"/>
        <v>-3.1428282343000324E-2</v>
      </c>
      <c r="W131" s="5">
        <f>VLOOKUP($B131,'EDGAR-P-2025'!$A$3:$BI$214,W$9,FALSE)</f>
        <v>0.43324499997999333</v>
      </c>
      <c r="X131" s="4">
        <f t="shared" si="30"/>
        <v>3.8615864707076999</v>
      </c>
      <c r="Y131" s="43">
        <f t="shared" si="25"/>
        <v>4.5597930338606647E-5</v>
      </c>
      <c r="Z131" s="43">
        <f t="shared" si="26"/>
        <v>5.6179838736449297E-5</v>
      </c>
    </row>
    <row r="132" spans="2:26" ht="15" x14ac:dyDescent="0.25">
      <c r="B132" s="42" t="s">
        <v>153</v>
      </c>
      <c r="C132" s="5">
        <f>VLOOKUP($B132,'EDGAR-2025'!$A$3:$BG$214,C$9,FALSE)</f>
        <v>0.72069212052618004</v>
      </c>
      <c r="D132" s="5">
        <f>VLOOKUP($B132,'EDGAR-2025'!$A$3:$BG$214,D$9,FALSE)</f>
        <v>0.71564507574050995</v>
      </c>
      <c r="E132" s="5">
        <f>VLOOKUP($B132,'EDGAR-2025'!$A$3:$BG$214,E$9,FALSE)</f>
        <v>0.99805409049322003</v>
      </c>
      <c r="F132" s="5">
        <f>VLOOKUP($B132,'EDGAR-2025'!$A$3:$BG$214,F$9,FALSE)</f>
        <v>1.0388069984846999</v>
      </c>
      <c r="G132" s="5">
        <f>VLOOKUP($B132,'EDGAR-2025'!$A$3:$BG$214,G$9,FALSE)</f>
        <v>1.0385921101678</v>
      </c>
      <c r="H132" s="5">
        <f>VLOOKUP($B132,'EDGAR-2025'!$A$3:$BG$214,H$9,FALSE)</f>
        <v>1.0402074495671001</v>
      </c>
      <c r="I132" s="5">
        <f>VLOOKUP($B132,'EDGAR-2025'!$A$3:$BG$214,I$9,FALSE)</f>
        <v>1.0405623620357001</v>
      </c>
      <c r="J132" s="5">
        <f>VLOOKUP($B132,'EDGAR-2025'!$A$3:$BG$214,J$9,FALSE)</f>
        <v>1.0424464269452001</v>
      </c>
      <c r="K132" s="5">
        <f>VLOOKUP($B132,'EDGAR-2025'!$A$3:$BG$214,K$9,FALSE)</f>
        <v>1.041670951962</v>
      </c>
      <c r="L132" s="5">
        <f>VLOOKUP($B132,'EDGAR-2025'!$A$3:$BG$214,L$9,FALSE)</f>
        <v>1.0416876098985</v>
      </c>
      <c r="M132" s="5">
        <f>VLOOKUP($B132,'EDGAR-2025'!$A$3:$BG$214,M$9,FALSE)</f>
        <v>1.0411180283293</v>
      </c>
      <c r="N132" s="5">
        <f>VLOOKUP($B132,'EDGAR-2025'!$A$3:$BG$214,N$9,FALSE)</f>
        <v>1.0405555812527001</v>
      </c>
      <c r="O132" s="5">
        <f>VLOOKUP($B132,'EDGAR-2025'!$A$3:$BG$214,O$9,FALSE)</f>
        <v>1.0397962634421001</v>
      </c>
      <c r="P132" s="5">
        <f>VLOOKUP($B132,'EDGAR-2025'!$A$3:$BG$214,P$9,FALSE)</f>
        <v>1.0397992803124001</v>
      </c>
      <c r="Q132" s="5">
        <f>VLOOKUP($B132,'EDGAR-2025'!$A$3:$BG$214,Q$9,FALSE)</f>
        <v>1.0397976715424</v>
      </c>
      <c r="R132" s="5">
        <f>VLOOKUP($B132,'EDGAR-2025'!$A$3:$BG$214,R$9,FALSE)</f>
        <v>1.0424923465053</v>
      </c>
      <c r="S132" s="5">
        <f>VLOOKUP($B132,'EDGAR-2025'!$A$3:$BG$214,S$9,FALSE)</f>
        <v>1.0787550507999999</v>
      </c>
      <c r="T132" s="15">
        <f t="shared" si="27"/>
        <v>-5.4023373075429149E-4</v>
      </c>
      <c r="U132" s="15">
        <f t="shared" si="28"/>
        <v>-5.4351052187623372E-4</v>
      </c>
      <c r="V132" s="15">
        <f t="shared" si="29"/>
        <v>-7.2972345185629006E-4</v>
      </c>
      <c r="W132" s="5">
        <f>VLOOKUP($B132,'EDGAR-P-2025'!$A$3:$BI$214,W$9,FALSE)</f>
        <v>0.38532000000001615</v>
      </c>
      <c r="X132" s="4">
        <f t="shared" si="30"/>
        <v>2.7004972003857999</v>
      </c>
      <c r="Y132" s="43">
        <f t="shared" si="25"/>
        <v>2.8360317609343434E-5</v>
      </c>
      <c r="Z132" s="43">
        <f t="shared" si="26"/>
        <v>4.9965297840550244E-5</v>
      </c>
    </row>
    <row r="133" spans="2:26" ht="15" x14ac:dyDescent="0.25">
      <c r="B133" s="42" t="s">
        <v>154</v>
      </c>
      <c r="C133" s="5">
        <f>VLOOKUP($B133,'EDGAR-2025'!$A$3:$BG$214,C$9,FALSE)</f>
        <v>0.70709355734916002</v>
      </c>
      <c r="D133" s="5">
        <f>VLOOKUP($B133,'EDGAR-2025'!$A$3:$BG$214,D$9,FALSE)</f>
        <v>1.5382700694342999</v>
      </c>
      <c r="E133" s="5">
        <f>VLOOKUP($B133,'EDGAR-2025'!$A$3:$BG$214,E$9,FALSE)</f>
        <v>2.1069409169418001</v>
      </c>
      <c r="F133" s="5">
        <f>VLOOKUP($B133,'EDGAR-2025'!$A$3:$BG$214,F$9,FALSE)</f>
        <v>2.2650260772338999</v>
      </c>
      <c r="G133" s="5">
        <f>VLOOKUP($B133,'EDGAR-2025'!$A$3:$BG$214,G$9,FALSE)</f>
        <v>2.5265432324117998</v>
      </c>
      <c r="H133" s="5">
        <f>VLOOKUP($B133,'EDGAR-2025'!$A$3:$BG$214,H$9,FALSE)</f>
        <v>2.3152728561465001</v>
      </c>
      <c r="I133" s="5">
        <f>VLOOKUP($B133,'EDGAR-2025'!$A$3:$BG$214,I$9,FALSE)</f>
        <v>2.6827389491240998</v>
      </c>
      <c r="J133" s="5">
        <f>VLOOKUP($B133,'EDGAR-2025'!$A$3:$BG$214,J$9,FALSE)</f>
        <v>2.7569998554564998</v>
      </c>
      <c r="K133" s="5">
        <f>VLOOKUP($B133,'EDGAR-2025'!$A$3:$BG$214,K$9,FALSE)</f>
        <v>2.6247405764142999</v>
      </c>
      <c r="L133" s="5">
        <f>VLOOKUP($B133,'EDGAR-2025'!$A$3:$BG$214,L$9,FALSE)</f>
        <v>3.8090156945043998</v>
      </c>
      <c r="M133" s="5">
        <f>VLOOKUP($B133,'EDGAR-2025'!$A$3:$BG$214,M$9,FALSE)</f>
        <v>4.4354529763967996</v>
      </c>
      <c r="N133" s="5">
        <f>VLOOKUP($B133,'EDGAR-2025'!$A$3:$BG$214,N$9,FALSE)</f>
        <v>4.4862265904493004</v>
      </c>
      <c r="O133" s="5">
        <f>VLOOKUP($B133,'EDGAR-2025'!$A$3:$BG$214,O$9,FALSE)</f>
        <v>4.6353547338170999</v>
      </c>
      <c r="P133" s="5">
        <f>VLOOKUP($B133,'EDGAR-2025'!$A$3:$BG$214,P$9,FALSE)</f>
        <v>4.4111353451064996</v>
      </c>
      <c r="Q133" s="5">
        <f>VLOOKUP($B133,'EDGAR-2025'!$A$3:$BG$214,Q$9,FALSE)</f>
        <v>5.0262704695120997</v>
      </c>
      <c r="R133" s="5">
        <f>VLOOKUP($B133,'EDGAR-2025'!$A$3:$BG$214,R$9,FALSE)</f>
        <v>4.8273968548701003</v>
      </c>
      <c r="S133" s="5">
        <f>VLOOKUP($B133,'EDGAR-2025'!$A$3:$BG$214,S$9,FALSE)</f>
        <v>5.0116323959272</v>
      </c>
      <c r="T133" s="15">
        <f t="shared" si="27"/>
        <v>1.1447221810870767E-2</v>
      </c>
      <c r="U133" s="15">
        <f t="shared" si="28"/>
        <v>8.7954472121919203E-2</v>
      </c>
      <c r="V133" s="15">
        <f t="shared" si="29"/>
        <v>3.3241331074377101E-2</v>
      </c>
      <c r="W133" s="5">
        <f>VLOOKUP($B133,'EDGAR-P-2025'!$A$3:$BI$214,W$9,FALSE)</f>
        <v>4.661149000000008</v>
      </c>
      <c r="X133" s="4">
        <f t="shared" si="30"/>
        <v>0.96247225532788006</v>
      </c>
      <c r="Y133" s="43">
        <f t="shared" si="25"/>
        <v>1.2227199898294131E-4</v>
      </c>
      <c r="Z133" s="43">
        <f t="shared" si="26"/>
        <v>6.0442151475182597E-4</v>
      </c>
    </row>
    <row r="134" spans="2:26" ht="15" x14ac:dyDescent="0.25">
      <c r="B134" s="42" t="s">
        <v>155</v>
      </c>
      <c r="C134" s="5">
        <f>VLOOKUP($B134,'EDGAR-2025'!$A$3:$BG$214,C$9,FALSE)</f>
        <v>1.1870529230136</v>
      </c>
      <c r="D134" s="5">
        <f>VLOOKUP($B134,'EDGAR-2025'!$A$3:$BG$214,D$9,FALSE)</f>
        <v>2.9792707180529998</v>
      </c>
      <c r="E134" s="5">
        <f>VLOOKUP($B134,'EDGAR-2025'!$A$3:$BG$214,E$9,FALSE)</f>
        <v>3.6756959730480001</v>
      </c>
      <c r="F134" s="5">
        <f>VLOOKUP($B134,'EDGAR-2025'!$A$3:$BG$214,F$9,FALSE)</f>
        <v>3.6565334292776002</v>
      </c>
      <c r="G134" s="5">
        <f>VLOOKUP($B134,'EDGAR-2025'!$A$3:$BG$214,G$9,FALSE)</f>
        <v>3.743651951345</v>
      </c>
      <c r="H134" s="5">
        <f>VLOOKUP($B134,'EDGAR-2025'!$A$3:$BG$214,H$9,FALSE)</f>
        <v>3.8572430969694</v>
      </c>
      <c r="I134" s="5">
        <f>VLOOKUP($B134,'EDGAR-2025'!$A$3:$BG$214,I$9,FALSE)</f>
        <v>3.9904758564662002</v>
      </c>
      <c r="J134" s="5">
        <f>VLOOKUP($B134,'EDGAR-2025'!$A$3:$BG$214,J$9,FALSE)</f>
        <v>3.9906879960652999</v>
      </c>
      <c r="K134" s="5">
        <f>VLOOKUP($B134,'EDGAR-2025'!$A$3:$BG$214,K$9,FALSE)</f>
        <v>4.0648651010526002</v>
      </c>
      <c r="L134" s="5">
        <f>VLOOKUP($B134,'EDGAR-2025'!$A$3:$BG$214,L$9,FALSE)</f>
        <v>4.2071421322728</v>
      </c>
      <c r="M134" s="5">
        <f>VLOOKUP($B134,'EDGAR-2025'!$A$3:$BG$214,M$9,FALSE)</f>
        <v>4.1718214478995996</v>
      </c>
      <c r="N134" s="5">
        <f>VLOOKUP($B134,'EDGAR-2025'!$A$3:$BG$214,N$9,FALSE)</f>
        <v>4.2051757805246002</v>
      </c>
      <c r="O134" s="5">
        <f>VLOOKUP($B134,'EDGAR-2025'!$A$3:$BG$214,O$9,FALSE)</f>
        <v>3.7449547129863001</v>
      </c>
      <c r="P134" s="5">
        <f>VLOOKUP($B134,'EDGAR-2025'!$A$3:$BG$214,P$9,FALSE)</f>
        <v>3.9879357541250999</v>
      </c>
      <c r="Q134" s="5">
        <f>VLOOKUP($B134,'EDGAR-2025'!$A$3:$BG$214,Q$9,FALSE)</f>
        <v>4.0498732104358997</v>
      </c>
      <c r="R134" s="5">
        <f>VLOOKUP($B134,'EDGAR-2025'!$A$3:$BG$214,R$9,FALSE)</f>
        <v>4.3224977066551</v>
      </c>
      <c r="S134" s="5">
        <f>VLOOKUP($B134,'EDGAR-2025'!$A$3:$BG$214,S$9,FALSE)</f>
        <v>4.4054671503921004</v>
      </c>
      <c r="T134" s="15">
        <f t="shared" si="27"/>
        <v>7.9951486518661241E-3</v>
      </c>
      <c r="U134" s="15">
        <f t="shared" si="28"/>
        <v>-2.0013082196973508E-4</v>
      </c>
      <c r="V134" s="15">
        <f t="shared" si="29"/>
        <v>-0.10944157665649046</v>
      </c>
      <c r="W134" s="5">
        <f>VLOOKUP($B134,'EDGAR-P-2025'!$A$3:$BI$214,W$9,FALSE)</f>
        <v>1.2713679999999954</v>
      </c>
      <c r="X134" s="4">
        <f t="shared" si="30"/>
        <v>3.3075992006442001</v>
      </c>
      <c r="Y134" s="43">
        <f t="shared" si="25"/>
        <v>1.1461196584542068E-4</v>
      </c>
      <c r="Z134" s="43">
        <f t="shared" si="26"/>
        <v>1.648611044974094E-4</v>
      </c>
    </row>
    <row r="135" spans="2:26" ht="15" x14ac:dyDescent="0.25">
      <c r="B135" s="42" t="s">
        <v>156</v>
      </c>
      <c r="C135" s="5">
        <f>VLOOKUP($B135,'EDGAR-2025'!$A$3:$BG$214,C$9,FALSE)</f>
        <v>289.66246129656002</v>
      </c>
      <c r="D135" s="5">
        <f>VLOOKUP($B135,'EDGAR-2025'!$A$3:$BG$214,D$9,FALSE)</f>
        <v>447.32696852129999</v>
      </c>
      <c r="E135" s="5">
        <f>VLOOKUP($B135,'EDGAR-2025'!$A$3:$BG$214,E$9,FALSE)</f>
        <v>476.94291939951</v>
      </c>
      <c r="F135" s="5">
        <f>VLOOKUP($B135,'EDGAR-2025'!$A$3:$BG$214,F$9,FALSE)</f>
        <v>486.53496043323997</v>
      </c>
      <c r="G135" s="5">
        <f>VLOOKUP($B135,'EDGAR-2025'!$A$3:$BG$214,G$9,FALSE)</f>
        <v>506.23219686235001</v>
      </c>
      <c r="H135" s="5">
        <f>VLOOKUP($B135,'EDGAR-2025'!$A$3:$BG$214,H$9,FALSE)</f>
        <v>494.01707739467997</v>
      </c>
      <c r="I135" s="5">
        <f>VLOOKUP($B135,'EDGAR-2025'!$A$3:$BG$214,I$9,FALSE)</f>
        <v>480.91217296144998</v>
      </c>
      <c r="J135" s="5">
        <f>VLOOKUP($B135,'EDGAR-2025'!$A$3:$BG$214,J$9,FALSE)</f>
        <v>490.42721283048002</v>
      </c>
      <c r="K135" s="5">
        <f>VLOOKUP($B135,'EDGAR-2025'!$A$3:$BG$214,K$9,FALSE)</f>
        <v>496.46817192525998</v>
      </c>
      <c r="L135" s="5">
        <f>VLOOKUP($B135,'EDGAR-2025'!$A$3:$BG$214,L$9,FALSE)</f>
        <v>500.68748221705999</v>
      </c>
      <c r="M135" s="5">
        <f>VLOOKUP($B135,'EDGAR-2025'!$A$3:$BG$214,M$9,FALSE)</f>
        <v>478.15335878566998</v>
      </c>
      <c r="N135" s="5">
        <f>VLOOKUP($B135,'EDGAR-2025'!$A$3:$BG$214,N$9,FALSE)</f>
        <v>493.67301192219998</v>
      </c>
      <c r="O135" s="5">
        <f>VLOOKUP($B135,'EDGAR-2025'!$A$3:$BG$214,O$9,FALSE)</f>
        <v>439.03807771709</v>
      </c>
      <c r="P135" s="5">
        <f>VLOOKUP($B135,'EDGAR-2025'!$A$3:$BG$214,P$9,FALSE)</f>
        <v>452.72014829543002</v>
      </c>
      <c r="Q135" s="5">
        <f>VLOOKUP($B135,'EDGAR-2025'!$A$3:$BG$214,Q$9,FALSE)</f>
        <v>452.95455841589001</v>
      </c>
      <c r="R135" s="5">
        <f>VLOOKUP($B135,'EDGAR-2025'!$A$3:$BG$214,R$9,FALSE)</f>
        <v>475.59548758872</v>
      </c>
      <c r="S135" s="5">
        <f>VLOOKUP($B135,'EDGAR-2025'!$A$3:$BG$214,S$9,FALSE)</f>
        <v>475.99211116602999</v>
      </c>
      <c r="T135" s="15">
        <f t="shared" si="27"/>
        <v>3.2457480118813997E-2</v>
      </c>
      <c r="U135" s="15">
        <f t="shared" si="28"/>
        <v>-6.2744422965890223E-3</v>
      </c>
      <c r="V135" s="15">
        <f t="shared" si="29"/>
        <v>-0.11067028759052389</v>
      </c>
      <c r="W135" s="5">
        <f>VLOOKUP($B135,'EDGAR-P-2025'!$A$3:$BI$214,W$9,FALSE)</f>
        <v>132.32803503000065</v>
      </c>
      <c r="X135" s="4">
        <f t="shared" si="30"/>
        <v>3.7306759056029004</v>
      </c>
      <c r="Y135" s="43">
        <f t="shared" si="25"/>
        <v>1.3455046194091469E-2</v>
      </c>
      <c r="Z135" s="43">
        <f t="shared" si="26"/>
        <v>1.7159269394084062E-2</v>
      </c>
    </row>
    <row r="136" spans="2:26" ht="15" x14ac:dyDescent="0.25">
      <c r="B136" s="42" t="s">
        <v>157</v>
      </c>
      <c r="C136" s="5">
        <f>VLOOKUP($B136,'EDGAR-2025'!$A$3:$BG$214,C$9,FALSE)</f>
        <v>31.817128339162</v>
      </c>
      <c r="D136" s="5">
        <f>VLOOKUP($B136,'EDGAR-2025'!$A$3:$BG$214,D$9,FALSE)</f>
        <v>8.3310847598715991</v>
      </c>
      <c r="E136" s="5">
        <f>VLOOKUP($B136,'EDGAR-2025'!$A$3:$BG$214,E$9,FALSE)</f>
        <v>8.5048530390492996</v>
      </c>
      <c r="F136" s="5">
        <f>VLOOKUP($B136,'EDGAR-2025'!$A$3:$BG$214,F$9,FALSE)</f>
        <v>8.5347772624590998</v>
      </c>
      <c r="G136" s="5">
        <f>VLOOKUP($B136,'EDGAR-2025'!$A$3:$BG$214,G$9,FALSE)</f>
        <v>8.3528298385677004</v>
      </c>
      <c r="H136" s="5">
        <f>VLOOKUP($B136,'EDGAR-2025'!$A$3:$BG$214,H$9,FALSE)</f>
        <v>7.4941389239573004</v>
      </c>
      <c r="I136" s="5">
        <f>VLOOKUP($B136,'EDGAR-2025'!$A$3:$BG$214,I$9,FALSE)</f>
        <v>8.0408884007102994</v>
      </c>
      <c r="J136" s="5">
        <f>VLOOKUP($B136,'EDGAR-2025'!$A$3:$BG$214,J$9,FALSE)</f>
        <v>8.2992389771477999</v>
      </c>
      <c r="K136" s="5">
        <f>VLOOKUP($B136,'EDGAR-2025'!$A$3:$BG$214,K$9,FALSE)</f>
        <v>8.4233502587151001</v>
      </c>
      <c r="L136" s="5">
        <f>VLOOKUP($B136,'EDGAR-2025'!$A$3:$BG$214,L$9,FALSE)</f>
        <v>8.3058315354586991</v>
      </c>
      <c r="M136" s="5">
        <f>VLOOKUP($B136,'EDGAR-2025'!$A$3:$BG$214,M$9,FALSE)</f>
        <v>8.8624443135191004</v>
      </c>
      <c r="N136" s="5">
        <f>VLOOKUP($B136,'EDGAR-2025'!$A$3:$BG$214,N$9,FALSE)</f>
        <v>9.1100674091680993</v>
      </c>
      <c r="O136" s="5">
        <f>VLOOKUP($B136,'EDGAR-2025'!$A$3:$BG$214,O$9,FALSE)</f>
        <v>8.8484422811003007</v>
      </c>
      <c r="P136" s="5">
        <f>VLOOKUP($B136,'EDGAR-2025'!$A$3:$BG$214,P$9,FALSE)</f>
        <v>9.6526652591215001</v>
      </c>
      <c r="Q136" s="5">
        <f>VLOOKUP($B136,'EDGAR-2025'!$A$3:$BG$214,Q$9,FALSE)</f>
        <v>8.2881770180307992</v>
      </c>
      <c r="R136" s="5">
        <f>VLOOKUP($B136,'EDGAR-2025'!$A$3:$BG$214,R$9,FALSE)</f>
        <v>8.2074467343362993</v>
      </c>
      <c r="S136" s="5">
        <f>VLOOKUP($B136,'EDGAR-2025'!$A$3:$BG$214,S$9,FALSE)</f>
        <v>8.2080882587070008</v>
      </c>
      <c r="T136" s="15">
        <f t="shared" si="27"/>
        <v>2.79407223209589E-2</v>
      </c>
      <c r="U136" s="15">
        <f t="shared" si="28"/>
        <v>4.7477709322078177E-2</v>
      </c>
      <c r="V136" s="15">
        <f t="shared" si="29"/>
        <v>-2.8718242831497265E-2</v>
      </c>
      <c r="W136" s="5">
        <f>VLOOKUP($B136,'EDGAR-P-2025'!$A$3:$BI$214,W$9,FALSE)</f>
        <v>4.0297500000000497</v>
      </c>
      <c r="X136" s="4">
        <f t="shared" si="30"/>
        <v>2.2607028746617002</v>
      </c>
      <c r="Y136" s="43">
        <f t="shared" si="25"/>
        <v>2.4829467048314419E-4</v>
      </c>
      <c r="Z136" s="43">
        <f t="shared" si="26"/>
        <v>5.2254660794392028E-4</v>
      </c>
    </row>
    <row r="137" spans="2:26" ht="15" x14ac:dyDescent="0.25">
      <c r="B137" s="42" t="s">
        <v>158</v>
      </c>
      <c r="C137" s="5">
        <f>VLOOKUP($B137,'EDGAR-2025'!$A$3:$BG$214,C$9,FALSE)</f>
        <v>13.147884609653</v>
      </c>
      <c r="D137" s="5">
        <f>VLOOKUP($B137,'EDGAR-2025'!$A$3:$BG$214,D$9,FALSE)</f>
        <v>11.129106805109</v>
      </c>
      <c r="E137" s="5">
        <f>VLOOKUP($B137,'EDGAR-2025'!$A$3:$BG$214,E$9,FALSE)</f>
        <v>14.905670804241</v>
      </c>
      <c r="F137" s="5">
        <f>VLOOKUP($B137,'EDGAR-2025'!$A$3:$BG$214,F$9,FALSE)</f>
        <v>16.235978551100001</v>
      </c>
      <c r="G137" s="5">
        <f>VLOOKUP($B137,'EDGAR-2025'!$A$3:$BG$214,G$9,FALSE)</f>
        <v>17.659486240540001</v>
      </c>
      <c r="H137" s="5">
        <f>VLOOKUP($B137,'EDGAR-2025'!$A$3:$BG$214,H$9,FALSE)</f>
        <v>19.179129259393001</v>
      </c>
      <c r="I137" s="5">
        <f>VLOOKUP($B137,'EDGAR-2025'!$A$3:$BG$214,I$9,FALSE)</f>
        <v>19.530335687240999</v>
      </c>
      <c r="J137" s="5">
        <f>VLOOKUP($B137,'EDGAR-2025'!$A$3:$BG$214,J$9,FALSE)</f>
        <v>18.025909965863001</v>
      </c>
      <c r="K137" s="5">
        <f>VLOOKUP($B137,'EDGAR-2025'!$A$3:$BG$214,K$9,FALSE)</f>
        <v>19.116819172164998</v>
      </c>
      <c r="L137" s="5">
        <f>VLOOKUP($B137,'EDGAR-2025'!$A$3:$BG$214,L$9,FALSE)</f>
        <v>21.075325465412</v>
      </c>
      <c r="M137" s="5">
        <f>VLOOKUP($B137,'EDGAR-2025'!$A$3:$BG$214,M$9,FALSE)</f>
        <v>22.956680504790999</v>
      </c>
      <c r="N137" s="5">
        <f>VLOOKUP($B137,'EDGAR-2025'!$A$3:$BG$214,N$9,FALSE)</f>
        <v>25.335529056919999</v>
      </c>
      <c r="O137" s="5">
        <f>VLOOKUP($B137,'EDGAR-2025'!$A$3:$BG$214,O$9,FALSE)</f>
        <v>22.515519162876</v>
      </c>
      <c r="P137" s="5">
        <f>VLOOKUP($B137,'EDGAR-2025'!$A$3:$BG$214,P$9,FALSE)</f>
        <v>24.888666366380001</v>
      </c>
      <c r="Q137" s="5">
        <f>VLOOKUP($B137,'EDGAR-2025'!$A$3:$BG$214,Q$9,FALSE)</f>
        <v>24.955332480730998</v>
      </c>
      <c r="R137" s="5">
        <f>VLOOKUP($B137,'EDGAR-2025'!$A$3:$BG$214,R$9,FALSE)</f>
        <v>27.152554036150999</v>
      </c>
      <c r="S137" s="5">
        <f>VLOOKUP($B137,'EDGAR-2025'!$A$3:$BG$214,S$9,FALSE)</f>
        <v>27.657810403456999</v>
      </c>
      <c r="T137" s="15">
        <f t="shared" si="27"/>
        <v>0.10362336800534111</v>
      </c>
      <c r="U137" s="15">
        <f t="shared" si="28"/>
        <v>9.6445752465020185E-2</v>
      </c>
      <c r="V137" s="15">
        <f t="shared" si="29"/>
        <v>-0.11130653272360846</v>
      </c>
      <c r="W137" s="5">
        <f>VLOOKUP($B137,'EDGAR-P-2025'!$A$3:$BI$214,W$9,FALSE)</f>
        <v>3.1662439996000669</v>
      </c>
      <c r="X137" s="4">
        <f t="shared" si="30"/>
        <v>8.0017614119821996</v>
      </c>
      <c r="Y137" s="43">
        <f t="shared" si="25"/>
        <v>6.9051924164395615E-4</v>
      </c>
      <c r="Z137" s="43">
        <f t="shared" si="26"/>
        <v>4.105738723031915E-4</v>
      </c>
    </row>
    <row r="138" spans="2:26" ht="15" x14ac:dyDescent="0.25">
      <c r="B138" s="42" t="s">
        <v>159</v>
      </c>
      <c r="C138" s="5">
        <f>VLOOKUP($B138,'EDGAR-2025'!$A$3:$BG$214,C$9,FALSE)</f>
        <v>22.461095263882001</v>
      </c>
      <c r="D138" s="5">
        <f>VLOOKUP($B138,'EDGAR-2025'!$A$3:$BG$214,D$9,FALSE)</f>
        <v>44.659329996303001</v>
      </c>
      <c r="E138" s="5">
        <f>VLOOKUP($B138,'EDGAR-2025'!$A$3:$BG$214,E$9,FALSE)</f>
        <v>52.041771913828001</v>
      </c>
      <c r="F138" s="5">
        <f>VLOOKUP($B138,'EDGAR-2025'!$A$3:$BG$214,F$9,FALSE)</f>
        <v>56.278514350576998</v>
      </c>
      <c r="G138" s="5">
        <f>VLOOKUP($B138,'EDGAR-2025'!$A$3:$BG$214,G$9,FALSE)</f>
        <v>58.549693941659001</v>
      </c>
      <c r="H138" s="5">
        <f>VLOOKUP($B138,'EDGAR-2025'!$A$3:$BG$214,H$9,FALSE)</f>
        <v>58.492359365882997</v>
      </c>
      <c r="I138" s="5">
        <f>VLOOKUP($B138,'EDGAR-2025'!$A$3:$BG$214,I$9,FALSE)</f>
        <v>59.462604439883002</v>
      </c>
      <c r="J138" s="5">
        <f>VLOOKUP($B138,'EDGAR-2025'!$A$3:$BG$214,J$9,FALSE)</f>
        <v>61.145917171546003</v>
      </c>
      <c r="K138" s="5">
        <f>VLOOKUP($B138,'EDGAR-2025'!$A$3:$BG$214,K$9,FALSE)</f>
        <v>61.011048419436001</v>
      </c>
      <c r="L138" s="5">
        <f>VLOOKUP($B138,'EDGAR-2025'!$A$3:$BG$214,L$9,FALSE)</f>
        <v>63.861628592674997</v>
      </c>
      <c r="M138" s="5">
        <f>VLOOKUP($B138,'EDGAR-2025'!$A$3:$BG$214,M$9,FALSE)</f>
        <v>65.197012394474996</v>
      </c>
      <c r="N138" s="5">
        <f>VLOOKUP($B138,'EDGAR-2025'!$A$3:$BG$214,N$9,FALSE)</f>
        <v>71.869353646511001</v>
      </c>
      <c r="O138" s="5">
        <f>VLOOKUP($B138,'EDGAR-2025'!$A$3:$BG$214,O$9,FALSE)</f>
        <v>67.586685006221003</v>
      </c>
      <c r="P138" s="5">
        <f>VLOOKUP($B138,'EDGAR-2025'!$A$3:$BG$214,P$9,FALSE)</f>
        <v>73.129551791254002</v>
      </c>
      <c r="Q138" s="5">
        <f>VLOOKUP($B138,'EDGAR-2025'!$A$3:$BG$214,Q$9,FALSE)</f>
        <v>72.325589279054995</v>
      </c>
      <c r="R138" s="5">
        <f>VLOOKUP($B138,'EDGAR-2025'!$A$3:$BG$214,R$9,FALSE)</f>
        <v>70.045858772919004</v>
      </c>
      <c r="S138" s="5">
        <f>VLOOKUP($B138,'EDGAR-2025'!$A$3:$BG$214,S$9,FALSE)</f>
        <v>70.040885056099</v>
      </c>
      <c r="T138" s="15">
        <f t="shared" si="27"/>
        <v>0.10234121176695887</v>
      </c>
      <c r="U138" s="15">
        <f t="shared" si="28"/>
        <v>6.1625896730487129E-2</v>
      </c>
      <c r="V138" s="15">
        <f t="shared" si="29"/>
        <v>-5.9589636235693466E-2</v>
      </c>
      <c r="W138" s="5">
        <f>VLOOKUP($B138,'EDGAR-P-2025'!$A$3:$BI$214,W$9,FALSE)</f>
        <v>36.635155999999313</v>
      </c>
      <c r="X138" s="4">
        <f t="shared" si="30"/>
        <v>1.9617591814407001</v>
      </c>
      <c r="Y138" s="43">
        <f t="shared" si="25"/>
        <v>1.9587975236647049E-3</v>
      </c>
      <c r="Z138" s="43">
        <f t="shared" si="26"/>
        <v>4.7505618212781847E-3</v>
      </c>
    </row>
    <row r="139" spans="2:26" ht="15" x14ac:dyDescent="0.25">
      <c r="B139" s="42" t="s">
        <v>160</v>
      </c>
      <c r="C139" s="5">
        <f>VLOOKUP($B139,'EDGAR-2025'!$A$3:$BG$214,C$9,FALSE)</f>
        <v>1.1618605700480999</v>
      </c>
      <c r="D139" s="5">
        <f>VLOOKUP($B139,'EDGAR-2025'!$A$3:$BG$214,D$9,FALSE)</f>
        <v>2.6658091805813</v>
      </c>
      <c r="E139" s="5">
        <f>VLOOKUP($B139,'EDGAR-2025'!$A$3:$BG$214,E$9,FALSE)</f>
        <v>3.6055523795991</v>
      </c>
      <c r="F139" s="5">
        <f>VLOOKUP($B139,'EDGAR-2025'!$A$3:$BG$214,F$9,FALSE)</f>
        <v>4.2489104206672996</v>
      </c>
      <c r="G139" s="5">
        <f>VLOOKUP($B139,'EDGAR-2025'!$A$3:$BG$214,G$9,FALSE)</f>
        <v>4.7019177301340003</v>
      </c>
      <c r="H139" s="5">
        <f>VLOOKUP($B139,'EDGAR-2025'!$A$3:$BG$214,H$9,FALSE)</f>
        <v>5.1173895162129002</v>
      </c>
      <c r="I139" s="5">
        <f>VLOOKUP($B139,'EDGAR-2025'!$A$3:$BG$214,I$9,FALSE)</f>
        <v>5.7908128505542997</v>
      </c>
      <c r="J139" s="5">
        <f>VLOOKUP($B139,'EDGAR-2025'!$A$3:$BG$214,J$9,FALSE)</f>
        <v>6.4582363719079003</v>
      </c>
      <c r="K139" s="5">
        <f>VLOOKUP($B139,'EDGAR-2025'!$A$3:$BG$214,K$9,FALSE)</f>
        <v>8.3318708302054993</v>
      </c>
      <c r="L139" s="5">
        <f>VLOOKUP($B139,'EDGAR-2025'!$A$3:$BG$214,L$9,FALSE)</f>
        <v>8.3121671184164008</v>
      </c>
      <c r="M139" s="5">
        <f>VLOOKUP($B139,'EDGAR-2025'!$A$3:$BG$214,M$9,FALSE)</f>
        <v>8.0554483986721994</v>
      </c>
      <c r="N139" s="5">
        <f>VLOOKUP($B139,'EDGAR-2025'!$A$3:$BG$214,N$9,FALSE)</f>
        <v>8.6293328467231003</v>
      </c>
      <c r="O139" s="5">
        <f>VLOOKUP($B139,'EDGAR-2025'!$A$3:$BG$214,O$9,FALSE)</f>
        <v>7.9534373310515996</v>
      </c>
      <c r="P139" s="5">
        <f>VLOOKUP($B139,'EDGAR-2025'!$A$3:$BG$214,P$9,FALSE)</f>
        <v>9.1439183252852008</v>
      </c>
      <c r="Q139" s="5">
        <f>VLOOKUP($B139,'EDGAR-2025'!$A$3:$BG$214,Q$9,FALSE)</f>
        <v>10.897192470130999</v>
      </c>
      <c r="R139" s="5">
        <f>VLOOKUP($B139,'EDGAR-2025'!$A$3:$BG$214,R$9,FALSE)</f>
        <v>10.719047104969</v>
      </c>
      <c r="S139" s="5">
        <f>VLOOKUP($B139,'EDGAR-2025'!$A$3:$BG$214,S$9,FALSE)</f>
        <v>10.112699277307</v>
      </c>
      <c r="T139" s="15">
        <f t="shared" si="27"/>
        <v>7.1241775708661415E-2</v>
      </c>
      <c r="U139" s="15">
        <f t="shared" si="28"/>
        <v>2.0178541948206175E-2</v>
      </c>
      <c r="V139" s="15">
        <f t="shared" si="29"/>
        <v>-7.8325350021486884E-2</v>
      </c>
      <c r="W139" s="5">
        <f>VLOOKUP($B139,'EDGAR-P-2025'!$A$3:$BI$214,W$9,FALSE)</f>
        <v>31.408822999999764</v>
      </c>
      <c r="X139" s="4">
        <f t="shared" si="30"/>
        <v>0.27474231832002</v>
      </c>
      <c r="Y139" s="43">
        <f t="shared" si="25"/>
        <v>2.351922614217123E-4</v>
      </c>
      <c r="Z139" s="43">
        <f t="shared" si="26"/>
        <v>4.0728516454272999E-3</v>
      </c>
    </row>
    <row r="140" spans="2:26" ht="15" x14ac:dyDescent="0.25">
      <c r="B140" s="42" t="s">
        <v>161</v>
      </c>
      <c r="C140" s="5">
        <f>VLOOKUP($B140,'EDGAR-2025'!$A$3:$BG$214,C$9,FALSE)</f>
        <v>4.4326462867087004</v>
      </c>
      <c r="D140" s="5">
        <f>VLOOKUP($B140,'EDGAR-2025'!$A$3:$BG$214,D$9,FALSE)</f>
        <v>11.242179811395999</v>
      </c>
      <c r="E140" s="5">
        <f>VLOOKUP($B140,'EDGAR-2025'!$A$3:$BG$214,E$9,FALSE)</f>
        <v>8.6324240684333997</v>
      </c>
      <c r="F140" s="5">
        <f>VLOOKUP($B140,'EDGAR-2025'!$A$3:$BG$214,F$9,FALSE)</f>
        <v>9.1725148523642996</v>
      </c>
      <c r="G140" s="5">
        <f>VLOOKUP($B140,'EDGAR-2025'!$A$3:$BG$214,G$9,FALSE)</f>
        <v>12.557677400853001</v>
      </c>
      <c r="H140" s="5">
        <f>VLOOKUP($B140,'EDGAR-2025'!$A$3:$BG$214,H$9,FALSE)</f>
        <v>14.220624275021001</v>
      </c>
      <c r="I140" s="5">
        <f>VLOOKUP($B140,'EDGAR-2025'!$A$3:$BG$214,I$9,FALSE)</f>
        <v>17.742259339814002</v>
      </c>
      <c r="J140" s="5">
        <f>VLOOKUP($B140,'EDGAR-2025'!$A$3:$BG$214,J$9,FALSE)</f>
        <v>19.74061689633</v>
      </c>
      <c r="K140" s="5">
        <f>VLOOKUP($B140,'EDGAR-2025'!$A$3:$BG$214,K$9,FALSE)</f>
        <v>22.980644214956001</v>
      </c>
      <c r="L140" s="5">
        <f>VLOOKUP($B140,'EDGAR-2025'!$A$3:$BG$214,L$9,FALSE)</f>
        <v>33.753876523663003</v>
      </c>
      <c r="M140" s="5">
        <f>VLOOKUP($B140,'EDGAR-2025'!$A$3:$BG$214,M$9,FALSE)</f>
        <v>33.518733438683</v>
      </c>
      <c r="N140" s="5">
        <f>VLOOKUP($B140,'EDGAR-2025'!$A$3:$BG$214,N$9,FALSE)</f>
        <v>34.391103398860999</v>
      </c>
      <c r="O140" s="5">
        <f>VLOOKUP($B140,'EDGAR-2025'!$A$3:$BG$214,O$9,FALSE)</f>
        <v>34.718610567515</v>
      </c>
      <c r="P140" s="5">
        <f>VLOOKUP($B140,'EDGAR-2025'!$A$3:$BG$214,P$9,FALSE)</f>
        <v>31.837736691768999</v>
      </c>
      <c r="Q140" s="5">
        <f>VLOOKUP($B140,'EDGAR-2025'!$A$3:$BG$214,Q$9,FALSE)</f>
        <v>31.031013779245999</v>
      </c>
      <c r="R140" s="5">
        <f>VLOOKUP($B140,'EDGAR-2025'!$A$3:$BG$214,R$9,FALSE)</f>
        <v>31.240966631944001</v>
      </c>
      <c r="S140" s="5">
        <f>VLOOKUP($B140,'EDGAR-2025'!$A$3:$BG$214,S$9,FALSE)</f>
        <v>31.362831033077001</v>
      </c>
      <c r="T140" s="15">
        <f t="shared" si="27"/>
        <v>2.6026340218787025E-2</v>
      </c>
      <c r="U140" s="15">
        <f t="shared" si="28"/>
        <v>9.5299689307798974E-3</v>
      </c>
      <c r="V140" s="15">
        <f t="shared" si="29"/>
        <v>9.5230200920173314E-3</v>
      </c>
      <c r="W140" s="5">
        <f>VLOOKUP($B140,'EDGAR-P-2025'!$A$3:$BI$214,W$9,FALSE)</f>
        <v>54.336138000000382</v>
      </c>
      <c r="X140" s="4">
        <f t="shared" si="30"/>
        <v>0.63293242149194995</v>
      </c>
      <c r="Y140" s="43">
        <f t="shared" si="25"/>
        <v>9.3732870487636677E-4</v>
      </c>
      <c r="Z140" s="43">
        <f t="shared" si="26"/>
        <v>7.0458873629065328E-3</v>
      </c>
    </row>
    <row r="141" spans="2:26" ht="15" x14ac:dyDescent="0.25">
      <c r="B141" s="42" t="s">
        <v>162</v>
      </c>
      <c r="C141" s="5">
        <f>VLOOKUP($B141,'EDGAR-2025'!$A$3:$BG$214,C$9,FALSE)</f>
        <v>1.2486290974805001</v>
      </c>
      <c r="D141" s="5">
        <f>VLOOKUP($B141,'EDGAR-2025'!$A$3:$BG$214,D$9,FALSE)</f>
        <v>2.5696126662972998</v>
      </c>
      <c r="E141" s="5">
        <f>VLOOKUP($B141,'EDGAR-2025'!$A$3:$BG$214,E$9,FALSE)</f>
        <v>2.6845068379832</v>
      </c>
      <c r="F141" s="5">
        <f>VLOOKUP($B141,'EDGAR-2025'!$A$3:$BG$214,F$9,FALSE)</f>
        <v>2.8464378291619998</v>
      </c>
      <c r="G141" s="5">
        <f>VLOOKUP($B141,'EDGAR-2025'!$A$3:$BG$214,G$9,FALSE)</f>
        <v>2.9916148242587002</v>
      </c>
      <c r="H141" s="5">
        <f>VLOOKUP($B141,'EDGAR-2025'!$A$3:$BG$214,H$9,FALSE)</f>
        <v>3.1041607777437998</v>
      </c>
      <c r="I141" s="5">
        <f>VLOOKUP($B141,'EDGAR-2025'!$A$3:$BG$214,I$9,FALSE)</f>
        <v>3.2059985981955998</v>
      </c>
      <c r="J141" s="5">
        <f>VLOOKUP($B141,'EDGAR-2025'!$A$3:$BG$214,J$9,FALSE)</f>
        <v>3.5661247885515999</v>
      </c>
      <c r="K141" s="5">
        <f>VLOOKUP($B141,'EDGAR-2025'!$A$3:$BG$214,K$9,FALSE)</f>
        <v>3.8987370261612999</v>
      </c>
      <c r="L141" s="5">
        <f>VLOOKUP($B141,'EDGAR-2025'!$A$3:$BG$214,L$9,FALSE)</f>
        <v>3.7537085115425999</v>
      </c>
      <c r="M141" s="5">
        <f>VLOOKUP($B141,'EDGAR-2025'!$A$3:$BG$214,M$9,FALSE)</f>
        <v>3.8098367800553001</v>
      </c>
      <c r="N141" s="5">
        <f>VLOOKUP($B141,'EDGAR-2025'!$A$3:$BG$214,N$9,FALSE)</f>
        <v>3.8575943634923</v>
      </c>
      <c r="O141" s="5">
        <f>VLOOKUP($B141,'EDGAR-2025'!$A$3:$BG$214,O$9,FALSE)</f>
        <v>3.5444449600096002</v>
      </c>
      <c r="P141" s="5">
        <f>VLOOKUP($B141,'EDGAR-2025'!$A$3:$BG$214,P$9,FALSE)</f>
        <v>3.7053470568539999</v>
      </c>
      <c r="Q141" s="5">
        <f>VLOOKUP($B141,'EDGAR-2025'!$A$3:$BG$214,Q$9,FALSE)</f>
        <v>3.5798867602075002</v>
      </c>
      <c r="R141" s="5">
        <f>VLOOKUP($B141,'EDGAR-2025'!$A$3:$BG$214,R$9,FALSE)</f>
        <v>3.6138486835499002</v>
      </c>
      <c r="S141" s="5">
        <f>VLOOKUP($B141,'EDGAR-2025'!$A$3:$BG$214,S$9,FALSE)</f>
        <v>3.6498153996757998</v>
      </c>
      <c r="T141" s="15">
        <f t="shared" si="27"/>
        <v>1.2535335814650495E-2</v>
      </c>
      <c r="U141" s="15">
        <f t="shared" si="28"/>
        <v>1.3744043382419635E-2</v>
      </c>
      <c r="V141" s="15">
        <f t="shared" si="29"/>
        <v>-8.1177379987460441E-2</v>
      </c>
      <c r="W141" s="5">
        <f>VLOOKUP($B141,'EDGAR-P-2025'!$A$3:$BI$214,W$9,FALSE)</f>
        <v>2.6419959999999625</v>
      </c>
      <c r="X141" s="4">
        <f t="shared" si="30"/>
        <v>1.4601060575005997</v>
      </c>
      <c r="Y141" s="43">
        <f t="shared" ref="Y141:Y204" si="31">N141/$N$224</f>
        <v>1.0513864259412983E-4</v>
      </c>
      <c r="Z141" s="43">
        <f t="shared" ref="Z141:Z204" si="32">W141/$W$224</f>
        <v>3.4259347304457327E-4</v>
      </c>
    </row>
    <row r="142" spans="2:26" ht="15" x14ac:dyDescent="0.25">
      <c r="B142" s="42" t="s">
        <v>163</v>
      </c>
      <c r="C142" s="5">
        <f>VLOOKUP($B142,'EDGAR-2025'!$A$3:$BG$214,C$9,FALSE)</f>
        <v>1.0883678073709</v>
      </c>
      <c r="D142" s="5">
        <f>VLOOKUP($B142,'EDGAR-2025'!$A$3:$BG$214,D$9,FALSE)</f>
        <v>3.2758025133666</v>
      </c>
      <c r="E142" s="5">
        <f>VLOOKUP($B142,'EDGAR-2025'!$A$3:$BG$214,E$9,FALSE)</f>
        <v>4.7849595965525999</v>
      </c>
      <c r="F142" s="5">
        <f>VLOOKUP($B142,'EDGAR-2025'!$A$3:$BG$214,F$9,FALSE)</f>
        <v>5.3607449102225999</v>
      </c>
      <c r="G142" s="5">
        <f>VLOOKUP($B142,'EDGAR-2025'!$A$3:$BG$214,G$9,FALSE)</f>
        <v>6.2251372489793999</v>
      </c>
      <c r="H142" s="5">
        <f>VLOOKUP($B142,'EDGAR-2025'!$A$3:$BG$214,H$9,FALSE)</f>
        <v>6.2962773689500002</v>
      </c>
      <c r="I142" s="5">
        <f>VLOOKUP($B142,'EDGAR-2025'!$A$3:$BG$214,I$9,FALSE)</f>
        <v>7.3524287941965003</v>
      </c>
      <c r="J142" s="5">
        <f>VLOOKUP($B142,'EDGAR-2025'!$A$3:$BG$214,J$9,FALSE)</f>
        <v>7.3221408993013002</v>
      </c>
      <c r="K142" s="5">
        <f>VLOOKUP($B142,'EDGAR-2025'!$A$3:$BG$214,K$9,FALSE)</f>
        <v>10.76399317449</v>
      </c>
      <c r="L142" s="5">
        <f>VLOOKUP($B142,'EDGAR-2025'!$A$3:$BG$214,L$9,FALSE)</f>
        <v>13.199806857143001</v>
      </c>
      <c r="M142" s="5">
        <f>VLOOKUP($B142,'EDGAR-2025'!$A$3:$BG$214,M$9,FALSE)</f>
        <v>14.925906142637</v>
      </c>
      <c r="N142" s="5">
        <f>VLOOKUP($B142,'EDGAR-2025'!$A$3:$BG$214,N$9,FALSE)</f>
        <v>13.461180780237999</v>
      </c>
      <c r="O142" s="5">
        <f>VLOOKUP($B142,'EDGAR-2025'!$A$3:$BG$214,O$9,FALSE)</f>
        <v>16.456181761119002</v>
      </c>
      <c r="P142" s="5">
        <f>VLOOKUP($B142,'EDGAR-2025'!$A$3:$BG$214,P$9,FALSE)</f>
        <v>17.382956052411998</v>
      </c>
      <c r="Q142" s="5">
        <f>VLOOKUP($B142,'EDGAR-2025'!$A$3:$BG$214,Q$9,FALSE)</f>
        <v>15.045368601742</v>
      </c>
      <c r="R142" s="5">
        <f>VLOOKUP($B142,'EDGAR-2025'!$A$3:$BG$214,R$9,FALSE)</f>
        <v>15.432018193204</v>
      </c>
      <c r="S142" s="5">
        <f>VLOOKUP($B142,'EDGAR-2025'!$A$3:$BG$214,S$9,FALSE)</f>
        <v>15.891857297274999</v>
      </c>
      <c r="T142" s="15">
        <f t="shared" ref="T142:T205" si="33">N142/M142-1</f>
        <v>-9.8133094795156195E-2</v>
      </c>
      <c r="U142" s="15">
        <f t="shared" ref="U142:U205" si="34">AVERAGE(N142/M142-1,M142/L142-1)</f>
        <v>1.6316957989090941E-2</v>
      </c>
      <c r="V142" s="15">
        <f t="shared" ref="V142:V205" si="35">O142/N142-1</f>
        <v>0.22249169889151799</v>
      </c>
      <c r="W142" s="5">
        <f>VLOOKUP($B142,'EDGAR-P-2025'!$A$3:$BI$214,W$9,FALSE)</f>
        <v>29.942018000000257</v>
      </c>
      <c r="X142" s="4">
        <f t="shared" ref="X142:X205" si="36">N142/W142</f>
        <v>0.44957493446961</v>
      </c>
      <c r="Y142" s="43">
        <f t="shared" si="31"/>
        <v>3.668841618866176E-4</v>
      </c>
      <c r="Z142" s="43">
        <f t="shared" si="32"/>
        <v>3.8826477922689366E-3</v>
      </c>
    </row>
    <row r="143" spans="2:26" ht="15" x14ac:dyDescent="0.25">
      <c r="B143" s="42" t="s">
        <v>164</v>
      </c>
      <c r="C143" s="5">
        <f>VLOOKUP($B143,'EDGAR-2025'!$A$3:$BG$214,C$9,FALSE)</f>
        <v>164.81805902855999</v>
      </c>
      <c r="D143" s="5">
        <f>VLOOKUP($B143,'EDGAR-2025'!$A$3:$BG$214,D$9,FALSE)</f>
        <v>182.18330140052001</v>
      </c>
      <c r="E143" s="5">
        <f>VLOOKUP($B143,'EDGAR-2025'!$A$3:$BG$214,E$9,FALSE)</f>
        <v>186.12105791011999</v>
      </c>
      <c r="F143" s="5">
        <f>VLOOKUP($B143,'EDGAR-2025'!$A$3:$BG$214,F$9,FALSE)</f>
        <v>174.0724877561</v>
      </c>
      <c r="G143" s="5">
        <f>VLOOKUP($B143,'EDGAR-2025'!$A$3:$BG$214,G$9,FALSE)</f>
        <v>171.60194789151001</v>
      </c>
      <c r="H143" s="5">
        <f>VLOOKUP($B143,'EDGAR-2025'!$A$3:$BG$214,H$9,FALSE)</f>
        <v>169.35577104414</v>
      </c>
      <c r="I143" s="5">
        <f>VLOOKUP($B143,'EDGAR-2025'!$A$3:$BG$214,I$9,FALSE)</f>
        <v>161.76313567381999</v>
      </c>
      <c r="J143" s="5">
        <f>VLOOKUP($B143,'EDGAR-2025'!$A$3:$BG$214,J$9,FALSE)</f>
        <v>169.35415066184001</v>
      </c>
      <c r="K143" s="5">
        <f>VLOOKUP($B143,'EDGAR-2025'!$A$3:$BG$214,K$9,FALSE)</f>
        <v>170.79373541691999</v>
      </c>
      <c r="L143" s="5">
        <f>VLOOKUP($B143,'EDGAR-2025'!$A$3:$BG$214,L$9,FALSE)</f>
        <v>168.17601941782999</v>
      </c>
      <c r="M143" s="5">
        <f>VLOOKUP($B143,'EDGAR-2025'!$A$3:$BG$214,M$9,FALSE)</f>
        <v>163.09498583606</v>
      </c>
      <c r="N143" s="5">
        <f>VLOOKUP($B143,'EDGAR-2025'!$A$3:$BG$214,N$9,FALSE)</f>
        <v>157.97442895123999</v>
      </c>
      <c r="O143" s="5">
        <f>VLOOKUP($B143,'EDGAR-2025'!$A$3:$BG$214,O$9,FALSE)</f>
        <v>142.16037438551001</v>
      </c>
      <c r="P143" s="5">
        <f>VLOOKUP($B143,'EDGAR-2025'!$A$3:$BG$214,P$9,FALSE)</f>
        <v>145.89476843045</v>
      </c>
      <c r="Q143" s="5">
        <f>VLOOKUP($B143,'EDGAR-2025'!$A$3:$BG$214,Q$9,FALSE)</f>
        <v>133.11400146487</v>
      </c>
      <c r="R143" s="5">
        <f>VLOOKUP($B143,'EDGAR-2025'!$A$3:$BG$214,R$9,FALSE)</f>
        <v>122.91779604487</v>
      </c>
      <c r="S143" s="5">
        <f>VLOOKUP($B143,'EDGAR-2025'!$A$3:$BG$214,S$9,FALSE)</f>
        <v>118.79088438303</v>
      </c>
      <c r="T143" s="15">
        <f t="shared" si="33"/>
        <v>-3.1396163766598595E-2</v>
      </c>
      <c r="U143" s="15">
        <f t="shared" si="34"/>
        <v>-3.0804378248734887E-2</v>
      </c>
      <c r="V143" s="15">
        <f t="shared" si="35"/>
        <v>-0.10010515417410437</v>
      </c>
      <c r="W143" s="5">
        <f>VLOOKUP($B143,'EDGAR-P-2025'!$A$3:$BI$214,W$9,FALSE)</f>
        <v>17.132907995999659</v>
      </c>
      <c r="X143" s="4">
        <f t="shared" si="36"/>
        <v>9.220526310427001</v>
      </c>
      <c r="Y143" s="43">
        <f t="shared" si="31"/>
        <v>4.3055893024168991E-3</v>
      </c>
      <c r="Z143" s="43">
        <f t="shared" si="32"/>
        <v>2.221662127309332E-3</v>
      </c>
    </row>
    <row r="144" spans="2:26" ht="15" x14ac:dyDescent="0.25">
      <c r="B144" s="42" t="s">
        <v>165</v>
      </c>
      <c r="C144" s="5">
        <f>VLOOKUP($B144,'EDGAR-2025'!$A$3:$BG$214,C$9,FALSE)</f>
        <v>1.5732679450810001</v>
      </c>
      <c r="D144" s="5">
        <f>VLOOKUP($B144,'EDGAR-2025'!$A$3:$BG$214,D$9,FALSE)</f>
        <v>2.7002898217729001</v>
      </c>
      <c r="E144" s="5">
        <f>VLOOKUP($B144,'EDGAR-2025'!$A$3:$BG$214,E$9,FALSE)</f>
        <v>3.5177580740973</v>
      </c>
      <c r="F144" s="5">
        <f>VLOOKUP($B144,'EDGAR-2025'!$A$3:$BG$214,F$9,FALSE)</f>
        <v>3.5450327194062998</v>
      </c>
      <c r="G144" s="5">
        <f>VLOOKUP($B144,'EDGAR-2025'!$A$3:$BG$214,G$9,FALSE)</f>
        <v>3.5674492571141001</v>
      </c>
      <c r="H144" s="5">
        <f>VLOOKUP($B144,'EDGAR-2025'!$A$3:$BG$214,H$9,FALSE)</f>
        <v>3.9255226998018999</v>
      </c>
      <c r="I144" s="5">
        <f>VLOOKUP($B144,'EDGAR-2025'!$A$3:$BG$214,I$9,FALSE)</f>
        <v>4.7895698276248</v>
      </c>
      <c r="J144" s="5">
        <f>VLOOKUP($B144,'EDGAR-2025'!$A$3:$BG$214,J$9,FALSE)</f>
        <v>4.5636763427176001</v>
      </c>
      <c r="K144" s="5">
        <f>VLOOKUP($B144,'EDGAR-2025'!$A$3:$BG$214,K$9,FALSE)</f>
        <v>4.8748357522749002</v>
      </c>
      <c r="L144" s="5">
        <f>VLOOKUP($B144,'EDGAR-2025'!$A$3:$BG$214,L$9,FALSE)</f>
        <v>4.3928323018997002</v>
      </c>
      <c r="M144" s="5">
        <f>VLOOKUP($B144,'EDGAR-2025'!$A$3:$BG$214,M$9,FALSE)</f>
        <v>6.0251553905163</v>
      </c>
      <c r="N144" s="5">
        <f>VLOOKUP($B144,'EDGAR-2025'!$A$3:$BG$214,N$9,FALSE)</f>
        <v>5.7837218643302002</v>
      </c>
      <c r="O144" s="5">
        <f>VLOOKUP($B144,'EDGAR-2025'!$A$3:$BG$214,O$9,FALSE)</f>
        <v>5.6478148182268004</v>
      </c>
      <c r="P144" s="5">
        <f>VLOOKUP($B144,'EDGAR-2025'!$A$3:$BG$214,P$9,FALSE)</f>
        <v>4.6621302272038001</v>
      </c>
      <c r="Q144" s="5">
        <f>VLOOKUP($B144,'EDGAR-2025'!$A$3:$BG$214,Q$9,FALSE)</f>
        <v>4.6157154341203999</v>
      </c>
      <c r="R144" s="5">
        <f>VLOOKUP($B144,'EDGAR-2025'!$A$3:$BG$214,R$9,FALSE)</f>
        <v>4.8645812744343999</v>
      </c>
      <c r="S144" s="5">
        <f>VLOOKUP($B144,'EDGAR-2025'!$A$3:$BG$214,S$9,FALSE)</f>
        <v>4.9983092278652004</v>
      </c>
      <c r="T144" s="15">
        <f t="shared" si="33"/>
        <v>-4.0070921086304279E-2</v>
      </c>
      <c r="U144" s="15">
        <f t="shared" si="34"/>
        <v>0.16575846196906102</v>
      </c>
      <c r="V144" s="15">
        <f t="shared" si="35"/>
        <v>-2.3498198788149849E-2</v>
      </c>
      <c r="W144" s="5">
        <f>VLOOKUP($B144,'EDGAR-P-2025'!$A$3:$BI$214,W$9,FALSE)</f>
        <v>0.28337600004000124</v>
      </c>
      <c r="X144" s="4">
        <f t="shared" si="36"/>
        <v>20.410062473581998</v>
      </c>
      <c r="Y144" s="43">
        <f t="shared" si="31"/>
        <v>1.5763520180155948E-4</v>
      </c>
      <c r="Z144" s="43">
        <f t="shared" si="32"/>
        <v>3.6745993571218329E-5</v>
      </c>
    </row>
    <row r="145" spans="2:26" ht="15" x14ac:dyDescent="0.25">
      <c r="B145" s="42" t="s">
        <v>166</v>
      </c>
      <c r="C145" s="5">
        <f>VLOOKUP($B145,'EDGAR-2025'!$A$3:$BG$214,C$9,FALSE)</f>
        <v>24.983543127575</v>
      </c>
      <c r="D145" s="5">
        <f>VLOOKUP($B145,'EDGAR-2025'!$A$3:$BG$214,D$9,FALSE)</f>
        <v>36.192088072122999</v>
      </c>
      <c r="E145" s="5">
        <f>VLOOKUP($B145,'EDGAR-2025'!$A$3:$BG$214,E$9,FALSE)</f>
        <v>33.444519968465002</v>
      </c>
      <c r="F145" s="5">
        <f>VLOOKUP($B145,'EDGAR-2025'!$A$3:$BG$214,F$9,FALSE)</f>
        <v>32.710672295618998</v>
      </c>
      <c r="G145" s="5">
        <f>VLOOKUP($B145,'EDGAR-2025'!$A$3:$BG$214,G$9,FALSE)</f>
        <v>34.786602415019999</v>
      </c>
      <c r="H145" s="5">
        <f>VLOOKUP($B145,'EDGAR-2025'!$A$3:$BG$214,H$9,FALSE)</f>
        <v>34.580654618352</v>
      </c>
      <c r="I145" s="5">
        <f>VLOOKUP($B145,'EDGAR-2025'!$A$3:$BG$214,I$9,FALSE)</f>
        <v>35.290811158978997</v>
      </c>
      <c r="J145" s="5">
        <f>VLOOKUP($B145,'EDGAR-2025'!$A$3:$BG$214,J$9,FALSE)</f>
        <v>35.388687413516003</v>
      </c>
      <c r="K145" s="5">
        <f>VLOOKUP($B145,'EDGAR-2025'!$A$3:$BG$214,K$9,FALSE)</f>
        <v>34.742575324492002</v>
      </c>
      <c r="L145" s="5">
        <f>VLOOKUP($B145,'EDGAR-2025'!$A$3:$BG$214,L$9,FALSE)</f>
        <v>36.266399150029997</v>
      </c>
      <c r="M145" s="5">
        <f>VLOOKUP($B145,'EDGAR-2025'!$A$3:$BG$214,M$9,FALSE)</f>
        <v>35.633532440419998</v>
      </c>
      <c r="N145" s="5">
        <f>VLOOKUP($B145,'EDGAR-2025'!$A$3:$BG$214,N$9,FALSE)</f>
        <v>37.245270426532002</v>
      </c>
      <c r="O145" s="5">
        <f>VLOOKUP($B145,'EDGAR-2025'!$A$3:$BG$214,O$9,FALSE)</f>
        <v>34.669902475436999</v>
      </c>
      <c r="P145" s="5">
        <f>VLOOKUP($B145,'EDGAR-2025'!$A$3:$BG$214,P$9,FALSE)</f>
        <v>34.709283291452003</v>
      </c>
      <c r="Q145" s="5">
        <f>VLOOKUP($B145,'EDGAR-2025'!$A$3:$BG$214,Q$9,FALSE)</f>
        <v>32.124553776680997</v>
      </c>
      <c r="R145" s="5">
        <f>VLOOKUP($B145,'EDGAR-2025'!$A$3:$BG$214,R$9,FALSE)</f>
        <v>31.775975537202001</v>
      </c>
      <c r="S145" s="5">
        <f>VLOOKUP($B145,'EDGAR-2025'!$A$3:$BG$214,S$9,FALSE)</f>
        <v>31.814596898527</v>
      </c>
      <c r="T145" s="15">
        <f t="shared" si="33"/>
        <v>4.5230934901187902E-2</v>
      </c>
      <c r="U145" s="15">
        <f t="shared" si="34"/>
        <v>1.3890218674283139E-2</v>
      </c>
      <c r="V145" s="15">
        <f t="shared" si="35"/>
        <v>-6.9146174040406905E-2</v>
      </c>
      <c r="W145" s="5">
        <f>VLOOKUP($B145,'EDGAR-P-2025'!$A$3:$BI$214,W$9,FALSE)</f>
        <v>4.792408999799961</v>
      </c>
      <c r="X145" s="4">
        <f t="shared" si="36"/>
        <v>7.7717219936959987</v>
      </c>
      <c r="Y145" s="43">
        <f t="shared" si="31"/>
        <v>1.0151189593070023E-3</v>
      </c>
      <c r="Z145" s="43">
        <f t="shared" si="32"/>
        <v>6.2144228965205152E-4</v>
      </c>
    </row>
    <row r="146" spans="2:26" ht="15" x14ac:dyDescent="0.25">
      <c r="B146" s="42" t="s">
        <v>167</v>
      </c>
      <c r="C146" s="5">
        <f>VLOOKUP($B146,'EDGAR-2025'!$A$3:$BG$214,C$9,FALSE)</f>
        <v>1.9646551866798001</v>
      </c>
      <c r="D146" s="5">
        <f>VLOOKUP($B146,'EDGAR-2025'!$A$3:$BG$214,D$9,FALSE)</f>
        <v>4.4102730408433999</v>
      </c>
      <c r="E146" s="5">
        <f>VLOOKUP($B146,'EDGAR-2025'!$A$3:$BG$214,E$9,FALSE)</f>
        <v>4.6711231898646997</v>
      </c>
      <c r="F146" s="5">
        <f>VLOOKUP($B146,'EDGAR-2025'!$A$3:$BG$214,F$9,FALSE)</f>
        <v>4.8815545081345002</v>
      </c>
      <c r="G146" s="5">
        <f>VLOOKUP($B146,'EDGAR-2025'!$A$3:$BG$214,G$9,FALSE)</f>
        <v>4.8470543684997001</v>
      </c>
      <c r="H146" s="5">
        <f>VLOOKUP($B146,'EDGAR-2025'!$A$3:$BG$214,H$9,FALSE)</f>
        <v>4.6389174877746999</v>
      </c>
      <c r="I146" s="5">
        <f>VLOOKUP($B146,'EDGAR-2025'!$A$3:$BG$214,I$9,FALSE)</f>
        <v>4.909086896612</v>
      </c>
      <c r="J146" s="5">
        <f>VLOOKUP($B146,'EDGAR-2025'!$A$3:$BG$214,J$9,FALSE)</f>
        <v>5.4971233316798997</v>
      </c>
      <c r="K146" s="5">
        <f>VLOOKUP($B146,'EDGAR-2025'!$A$3:$BG$214,K$9,FALSE)</f>
        <v>5.7223026870391998</v>
      </c>
      <c r="L146" s="5">
        <f>VLOOKUP($B146,'EDGAR-2025'!$A$3:$BG$214,L$9,FALSE)</f>
        <v>5.6825350190758002</v>
      </c>
      <c r="M146" s="5">
        <f>VLOOKUP($B146,'EDGAR-2025'!$A$3:$BG$214,M$9,FALSE)</f>
        <v>5.1802860312114003</v>
      </c>
      <c r="N146" s="5">
        <f>VLOOKUP($B146,'EDGAR-2025'!$A$3:$BG$214,N$9,FALSE)</f>
        <v>5.3239360570623999</v>
      </c>
      <c r="O146" s="5">
        <f>VLOOKUP($B146,'EDGAR-2025'!$A$3:$BG$214,O$9,FALSE)</f>
        <v>4.7461558464177003</v>
      </c>
      <c r="P146" s="5">
        <f>VLOOKUP($B146,'EDGAR-2025'!$A$3:$BG$214,P$9,FALSE)</f>
        <v>5.1924594530580004</v>
      </c>
      <c r="Q146" s="5">
        <f>VLOOKUP($B146,'EDGAR-2025'!$A$3:$BG$214,Q$9,FALSE)</f>
        <v>5.2612204076581</v>
      </c>
      <c r="R146" s="5">
        <f>VLOOKUP($B146,'EDGAR-2025'!$A$3:$BG$214,R$9,FALSE)</f>
        <v>5.5369072863308002</v>
      </c>
      <c r="S146" s="5">
        <f>VLOOKUP($B146,'EDGAR-2025'!$A$3:$BG$214,S$9,FALSE)</f>
        <v>5.7393236015375999</v>
      </c>
      <c r="T146" s="15">
        <f t="shared" si="33"/>
        <v>2.7730134009107399E-2</v>
      </c>
      <c r="U146" s="15">
        <f t="shared" si="34"/>
        <v>-3.0327268474100777E-2</v>
      </c>
      <c r="V146" s="15">
        <f t="shared" si="35"/>
        <v>-0.10852500940131549</v>
      </c>
      <c r="W146" s="5">
        <f>VLOOKUP($B146,'EDGAR-P-2025'!$A$3:$BI$214,W$9,FALSE)</f>
        <v>6.3511570000000246</v>
      </c>
      <c r="X146" s="4">
        <f t="shared" si="36"/>
        <v>0.83826239172837003</v>
      </c>
      <c r="Y146" s="43">
        <f t="shared" si="31"/>
        <v>1.4510375056405323E-4</v>
      </c>
      <c r="Z146" s="43">
        <f t="shared" si="32"/>
        <v>8.2356859528984606E-4</v>
      </c>
    </row>
    <row r="147" spans="2:26" ht="15" x14ac:dyDescent="0.25">
      <c r="B147" s="42" t="s">
        <v>168</v>
      </c>
      <c r="C147" s="5">
        <f>VLOOKUP($B147,'EDGAR-2025'!$A$3:$BG$214,C$9,FALSE)</f>
        <v>0.62047741896820996</v>
      </c>
      <c r="D147" s="5">
        <f>VLOOKUP($B147,'EDGAR-2025'!$A$3:$BG$214,D$9,FALSE)</f>
        <v>0.79877371335255998</v>
      </c>
      <c r="E147" s="5">
        <f>VLOOKUP($B147,'EDGAR-2025'!$A$3:$BG$214,E$9,FALSE)</f>
        <v>1.4418181908882</v>
      </c>
      <c r="F147" s="5">
        <f>VLOOKUP($B147,'EDGAR-2025'!$A$3:$BG$214,F$9,FALSE)</f>
        <v>1.4738369692508</v>
      </c>
      <c r="G147" s="5">
        <f>VLOOKUP($B147,'EDGAR-2025'!$A$3:$BG$214,G$9,FALSE)</f>
        <v>2.0550856088456002</v>
      </c>
      <c r="H147" s="5">
        <f>VLOOKUP($B147,'EDGAR-2025'!$A$3:$BG$214,H$9,FALSE)</f>
        <v>2.0370983865918002</v>
      </c>
      <c r="I147" s="5">
        <f>VLOOKUP($B147,'EDGAR-2025'!$A$3:$BG$214,I$9,FALSE)</f>
        <v>2.2020150586263001</v>
      </c>
      <c r="J147" s="5">
        <f>VLOOKUP($B147,'EDGAR-2025'!$A$3:$BG$214,J$9,FALSE)</f>
        <v>2.1697839777666998</v>
      </c>
      <c r="K147" s="5">
        <f>VLOOKUP($B147,'EDGAR-2025'!$A$3:$BG$214,K$9,FALSE)</f>
        <v>2.1673589404356002</v>
      </c>
      <c r="L147" s="5">
        <f>VLOOKUP($B147,'EDGAR-2025'!$A$3:$BG$214,L$9,FALSE)</f>
        <v>1.9739068520192</v>
      </c>
      <c r="M147" s="5">
        <f>VLOOKUP($B147,'EDGAR-2025'!$A$3:$BG$214,M$9,FALSE)</f>
        <v>2.0278452291062998</v>
      </c>
      <c r="N147" s="5">
        <f>VLOOKUP($B147,'EDGAR-2025'!$A$3:$BG$214,N$9,FALSE)</f>
        <v>2.3730667493383</v>
      </c>
      <c r="O147" s="5">
        <f>VLOOKUP($B147,'EDGAR-2025'!$A$3:$BG$214,O$9,FALSE)</f>
        <v>2.4096134134353999</v>
      </c>
      <c r="P147" s="5">
        <f>VLOOKUP($B147,'EDGAR-2025'!$A$3:$BG$214,P$9,FALSE)</f>
        <v>2.8587947690004998</v>
      </c>
      <c r="Q147" s="5">
        <f>VLOOKUP($B147,'EDGAR-2025'!$A$3:$BG$214,Q$9,FALSE)</f>
        <v>3.2177775331512</v>
      </c>
      <c r="R147" s="5">
        <f>VLOOKUP($B147,'EDGAR-2025'!$A$3:$BG$214,R$9,FALSE)</f>
        <v>3.1628961028028999</v>
      </c>
      <c r="S147" s="5">
        <f>VLOOKUP($B147,'EDGAR-2025'!$A$3:$BG$214,S$9,FALSE)</f>
        <v>3.2142482045271001</v>
      </c>
      <c r="T147" s="15">
        <f t="shared" si="33"/>
        <v>0.17024056632968199</v>
      </c>
      <c r="U147" s="15">
        <f t="shared" si="34"/>
        <v>9.8783130789064977E-2</v>
      </c>
      <c r="V147" s="15">
        <f t="shared" si="35"/>
        <v>1.5400605190431627E-2</v>
      </c>
      <c r="W147" s="5">
        <f>VLOOKUP($B147,'EDGAR-P-2025'!$A$3:$BI$214,W$9,FALSE)</f>
        <v>23.176691002000354</v>
      </c>
      <c r="X147" s="4">
        <f t="shared" si="36"/>
        <v>0.10239023116516</v>
      </c>
      <c r="Y147" s="43">
        <f t="shared" si="31"/>
        <v>6.4677877791385617E-5</v>
      </c>
      <c r="Z147" s="43">
        <f t="shared" si="32"/>
        <v>3.0053728559983907E-3</v>
      </c>
    </row>
    <row r="148" spans="2:26" ht="15" x14ac:dyDescent="0.25">
      <c r="B148" s="42" t="s">
        <v>169</v>
      </c>
      <c r="C148" s="5">
        <f>VLOOKUP($B148,'EDGAR-2025'!$A$3:$BG$214,C$9,FALSE)</f>
        <v>75.111126802680005</v>
      </c>
      <c r="D148" s="5">
        <f>VLOOKUP($B148,'EDGAR-2025'!$A$3:$BG$214,D$9,FALSE)</f>
        <v>102.9696455558</v>
      </c>
      <c r="E148" s="5">
        <f>VLOOKUP($B148,'EDGAR-2025'!$A$3:$BG$214,E$9,FALSE)</f>
        <v>94.403598062284999</v>
      </c>
      <c r="F148" s="5">
        <f>VLOOKUP($B148,'EDGAR-2025'!$A$3:$BG$214,F$9,FALSE)</f>
        <v>104.02167017762</v>
      </c>
      <c r="G148" s="5">
        <f>VLOOKUP($B148,'EDGAR-2025'!$A$3:$BG$214,G$9,FALSE)</f>
        <v>102.25584127601</v>
      </c>
      <c r="H148" s="5">
        <f>VLOOKUP($B148,'EDGAR-2025'!$A$3:$BG$214,H$9,FALSE)</f>
        <v>114.60947858761</v>
      </c>
      <c r="I148" s="5">
        <f>VLOOKUP($B148,'EDGAR-2025'!$A$3:$BG$214,I$9,FALSE)</f>
        <v>122.72608704577</v>
      </c>
      <c r="J148" s="5">
        <f>VLOOKUP($B148,'EDGAR-2025'!$A$3:$BG$214,J$9,FALSE)</f>
        <v>118.45394444858</v>
      </c>
      <c r="K148" s="5">
        <f>VLOOKUP($B148,'EDGAR-2025'!$A$3:$BG$214,K$9,FALSE)</f>
        <v>123.47963345034999</v>
      </c>
      <c r="L148" s="5">
        <f>VLOOKUP($B148,'EDGAR-2025'!$A$3:$BG$214,L$9,FALSE)</f>
        <v>116.0398096147</v>
      </c>
      <c r="M148" s="5">
        <f>VLOOKUP($B148,'EDGAR-2025'!$A$3:$BG$214,M$9,FALSE)</f>
        <v>121.40820203615</v>
      </c>
      <c r="N148" s="5">
        <f>VLOOKUP($B148,'EDGAR-2025'!$A$3:$BG$214,N$9,FALSE)</f>
        <v>126.10608938507001</v>
      </c>
      <c r="O148" s="5">
        <f>VLOOKUP($B148,'EDGAR-2025'!$A$3:$BG$214,O$9,FALSE)</f>
        <v>118.9177667547</v>
      </c>
      <c r="P148" s="5">
        <f>VLOOKUP($B148,'EDGAR-2025'!$A$3:$BG$214,P$9,FALSE)</f>
        <v>130.90045634761</v>
      </c>
      <c r="Q148" s="5">
        <f>VLOOKUP($B148,'EDGAR-2025'!$A$3:$BG$214,Q$9,FALSE)</f>
        <v>129.04174539931</v>
      </c>
      <c r="R148" s="5">
        <f>VLOOKUP($B148,'EDGAR-2025'!$A$3:$BG$214,R$9,FALSE)</f>
        <v>125.86869668806</v>
      </c>
      <c r="S148" s="5">
        <f>VLOOKUP($B148,'EDGAR-2025'!$A$3:$BG$214,S$9,FALSE)</f>
        <v>131.91014099776001</v>
      </c>
      <c r="T148" s="15">
        <f t="shared" si="33"/>
        <v>3.869497505218944E-2</v>
      </c>
      <c r="U148" s="15">
        <f t="shared" si="34"/>
        <v>4.2479171554512529E-2</v>
      </c>
      <c r="V148" s="15">
        <f t="shared" si="35"/>
        <v>-5.7002184949373702E-2</v>
      </c>
      <c r="W148" s="5">
        <f>VLOOKUP($B148,'EDGAR-P-2025'!$A$3:$BI$214,W$9,FALSE)</f>
        <v>200.96241703999522</v>
      </c>
      <c r="X148" s="4">
        <f t="shared" si="36"/>
        <v>0.62751081143680998</v>
      </c>
      <c r="Y148" s="43">
        <f t="shared" si="31"/>
        <v>3.4370184657769886E-3</v>
      </c>
      <c r="Z148" s="43">
        <f t="shared" si="32"/>
        <v>2.605924172677206E-2</v>
      </c>
    </row>
    <row r="149" spans="2:26" ht="15" x14ac:dyDescent="0.25">
      <c r="B149" s="42" t="s">
        <v>170</v>
      </c>
      <c r="C149" s="5">
        <f>VLOOKUP($B149,'EDGAR-2025'!$A$3:$BG$214,C$9,FALSE)</f>
        <v>131.9645131931</v>
      </c>
      <c r="D149" s="5">
        <f>VLOOKUP($B149,'EDGAR-2025'!$A$3:$BG$214,D$9,FALSE)</f>
        <v>79.737424914512999</v>
      </c>
      <c r="E149" s="5">
        <f>VLOOKUP($B149,'EDGAR-2025'!$A$3:$BG$214,E$9,FALSE)</f>
        <v>69.042618004171004</v>
      </c>
      <c r="F149" s="5">
        <f>VLOOKUP($B149,'EDGAR-2025'!$A$3:$BG$214,F$9,FALSE)</f>
        <v>50.811542814482998</v>
      </c>
      <c r="G149" s="5">
        <f>VLOOKUP($B149,'EDGAR-2025'!$A$3:$BG$214,G$9,FALSE)</f>
        <v>49.021690112137001</v>
      </c>
      <c r="H149" s="5">
        <f>VLOOKUP($B149,'EDGAR-2025'!$A$3:$BG$214,H$9,FALSE)</f>
        <v>37.908409324163998</v>
      </c>
      <c r="I149" s="5">
        <f>VLOOKUP($B149,'EDGAR-2025'!$A$3:$BG$214,I$9,FALSE)</f>
        <v>41.610538570094</v>
      </c>
      <c r="J149" s="5">
        <f>VLOOKUP($B149,'EDGAR-2025'!$A$3:$BG$214,J$9,FALSE)</f>
        <v>32.654126332105001</v>
      </c>
      <c r="K149" s="5">
        <f>VLOOKUP($B149,'EDGAR-2025'!$A$3:$BG$214,K$9,FALSE)</f>
        <v>36.027056849700003</v>
      </c>
      <c r="L149" s="5">
        <f>VLOOKUP($B149,'EDGAR-2025'!$A$3:$BG$214,L$9,FALSE)</f>
        <v>73.542726479386999</v>
      </c>
      <c r="M149" s="5">
        <f>VLOOKUP($B149,'EDGAR-2025'!$A$3:$BG$214,M$9,FALSE)</f>
        <v>66.396486536731004</v>
      </c>
      <c r="N149" s="5">
        <f>VLOOKUP($B149,'EDGAR-2025'!$A$3:$BG$214,N$9,FALSE)</f>
        <v>73.411126967130997</v>
      </c>
      <c r="O149" s="5">
        <f>VLOOKUP($B149,'EDGAR-2025'!$A$3:$BG$214,O$9,FALSE)</f>
        <v>69.045008429351</v>
      </c>
      <c r="P149" s="5">
        <f>VLOOKUP($B149,'EDGAR-2025'!$A$3:$BG$214,P$9,FALSE)</f>
        <v>57.290629614737</v>
      </c>
      <c r="Q149" s="5">
        <f>VLOOKUP($B149,'EDGAR-2025'!$A$3:$BG$214,Q$9,FALSE)</f>
        <v>59.803620063201002</v>
      </c>
      <c r="R149" s="5">
        <f>VLOOKUP($B149,'EDGAR-2025'!$A$3:$BG$214,R$9,FALSE)</f>
        <v>65.658792361012999</v>
      </c>
      <c r="S149" s="5">
        <f>VLOOKUP($B149,'EDGAR-2025'!$A$3:$BG$214,S$9,FALSE)</f>
        <v>66.239386070842002</v>
      </c>
      <c r="T149" s="15">
        <f t="shared" si="33"/>
        <v>0.10564776536058784</v>
      </c>
      <c r="U149" s="15">
        <f t="shared" si="34"/>
        <v>4.2382489626006659E-3</v>
      </c>
      <c r="V149" s="15">
        <f t="shared" si="35"/>
        <v>-5.9474887774640495E-2</v>
      </c>
      <c r="W149" s="5">
        <f>VLOOKUP($B149,'EDGAR-P-2025'!$A$3:$BI$214,W$9,FALSE)</f>
        <v>25.727408002999944</v>
      </c>
      <c r="X149" s="4">
        <f t="shared" si="36"/>
        <v>2.8534210270451998</v>
      </c>
      <c r="Y149" s="43">
        <f t="shared" si="31"/>
        <v>2.000818518835146E-3</v>
      </c>
      <c r="Z149" s="43">
        <f t="shared" si="32"/>
        <v>3.3361299790698492E-3</v>
      </c>
    </row>
    <row r="150" spans="2:26" ht="15" x14ac:dyDescent="0.25">
      <c r="B150" s="42" t="s">
        <v>171</v>
      </c>
      <c r="C150" s="5">
        <f>VLOOKUP($B150,'EDGAR-2025'!$A$3:$BG$214,C$9,FALSE)</f>
        <v>11.190228937197</v>
      </c>
      <c r="D150" s="5">
        <f>VLOOKUP($B150,'EDGAR-2025'!$A$3:$BG$214,D$9,FALSE)</f>
        <v>9.6630532748616993</v>
      </c>
      <c r="E150" s="5">
        <f>VLOOKUP($B150,'EDGAR-2025'!$A$3:$BG$214,E$9,FALSE)</f>
        <v>9.1751289715735993</v>
      </c>
      <c r="F150" s="5">
        <f>VLOOKUP($B150,'EDGAR-2025'!$A$3:$BG$214,F$9,FALSE)</f>
        <v>10.243939691417999</v>
      </c>
      <c r="G150" s="5">
        <f>VLOOKUP($B150,'EDGAR-2025'!$A$3:$BG$214,G$9,FALSE)</f>
        <v>9.6203052526761006</v>
      </c>
      <c r="H150" s="5">
        <f>VLOOKUP($B150,'EDGAR-2025'!$A$3:$BG$214,H$9,FALSE)</f>
        <v>8.7966854861368997</v>
      </c>
      <c r="I150" s="5">
        <f>VLOOKUP($B150,'EDGAR-2025'!$A$3:$BG$214,I$9,FALSE)</f>
        <v>8.3515447806887</v>
      </c>
      <c r="J150" s="5">
        <f>VLOOKUP($B150,'EDGAR-2025'!$A$3:$BG$214,J$9,FALSE)</f>
        <v>7.9327567351623003</v>
      </c>
      <c r="K150" s="5">
        <f>VLOOKUP($B150,'EDGAR-2025'!$A$3:$BG$214,K$9,FALSE)</f>
        <v>7.6209049885526996</v>
      </c>
      <c r="L150" s="5">
        <f>VLOOKUP($B150,'EDGAR-2025'!$A$3:$BG$214,L$9,FALSE)</f>
        <v>7.9803426877799</v>
      </c>
      <c r="M150" s="5">
        <f>VLOOKUP($B150,'EDGAR-2025'!$A$3:$BG$214,M$9,FALSE)</f>
        <v>7.5426831722853001</v>
      </c>
      <c r="N150" s="5">
        <f>VLOOKUP($B150,'EDGAR-2025'!$A$3:$BG$214,N$9,FALSE)</f>
        <v>8.6778260676843004</v>
      </c>
      <c r="O150" s="5">
        <f>VLOOKUP($B150,'EDGAR-2025'!$A$3:$BG$214,O$9,FALSE)</f>
        <v>7.5803511370100001</v>
      </c>
      <c r="P150" s="5">
        <f>VLOOKUP($B150,'EDGAR-2025'!$A$3:$BG$214,P$9,FALSE)</f>
        <v>7.6339606444032002</v>
      </c>
      <c r="Q150" s="5">
        <f>VLOOKUP($B150,'EDGAR-2025'!$A$3:$BG$214,Q$9,FALSE)</f>
        <v>8.2042101389021003</v>
      </c>
      <c r="R150" s="5">
        <f>VLOOKUP($B150,'EDGAR-2025'!$A$3:$BG$214,R$9,FALSE)</f>
        <v>8.0202585977858991</v>
      </c>
      <c r="S150" s="5">
        <f>VLOOKUP($B150,'EDGAR-2025'!$A$3:$BG$214,S$9,FALSE)</f>
        <v>7.2973182938059002</v>
      </c>
      <c r="T150" s="15">
        <f t="shared" si="33"/>
        <v>0.15049590039390082</v>
      </c>
      <c r="U150" s="15">
        <f t="shared" si="34"/>
        <v>4.7826852343297033E-2</v>
      </c>
      <c r="V150" s="15">
        <f t="shared" si="35"/>
        <v>-0.12646887850878119</v>
      </c>
      <c r="W150" s="5">
        <f>VLOOKUP($B150,'EDGAR-P-2025'!$A$3:$BI$214,W$9,FALSE)</f>
        <v>2.0867200001999979</v>
      </c>
      <c r="X150" s="4">
        <f t="shared" si="36"/>
        <v>4.1585962979472999</v>
      </c>
      <c r="Y150" s="43">
        <f t="shared" si="31"/>
        <v>2.3651394300522178E-4</v>
      </c>
      <c r="Z150" s="43">
        <f t="shared" si="32"/>
        <v>2.7058960427650157E-4</v>
      </c>
    </row>
    <row r="151" spans="2:26" ht="15" x14ac:dyDescent="0.25">
      <c r="B151" s="42" t="s">
        <v>172</v>
      </c>
      <c r="C151" s="5">
        <f>VLOOKUP($B151,'EDGAR-2025'!$A$3:$BG$214,C$9,FALSE)</f>
        <v>36.312835267528001</v>
      </c>
      <c r="D151" s="5">
        <f>VLOOKUP($B151,'EDGAR-2025'!$A$3:$BG$214,D$9,FALSE)</f>
        <v>43.312723523781003</v>
      </c>
      <c r="E151" s="5">
        <f>VLOOKUP($B151,'EDGAR-2025'!$A$3:$BG$214,E$9,FALSE)</f>
        <v>47.984949399854003</v>
      </c>
      <c r="F151" s="5">
        <f>VLOOKUP($B151,'EDGAR-2025'!$A$3:$BG$214,F$9,FALSE)</f>
        <v>46.938939193651997</v>
      </c>
      <c r="G151" s="5">
        <f>VLOOKUP($B151,'EDGAR-2025'!$A$3:$BG$214,G$9,FALSE)</f>
        <v>46.38970241474</v>
      </c>
      <c r="H151" s="5">
        <f>VLOOKUP($B151,'EDGAR-2025'!$A$3:$BG$214,H$9,FALSE)</f>
        <v>46.877733891977996</v>
      </c>
      <c r="I151" s="5">
        <f>VLOOKUP($B151,'EDGAR-2025'!$A$3:$BG$214,I$9,FALSE)</f>
        <v>46.990468200343003</v>
      </c>
      <c r="J151" s="5">
        <f>VLOOKUP($B151,'EDGAR-2025'!$A$3:$BG$214,J$9,FALSE)</f>
        <v>47.954180540544002</v>
      </c>
      <c r="K151" s="5">
        <f>VLOOKUP($B151,'EDGAR-2025'!$A$3:$BG$214,K$9,FALSE)</f>
        <v>47.371065652528003</v>
      </c>
      <c r="L151" s="5">
        <f>VLOOKUP($B151,'EDGAR-2025'!$A$3:$BG$214,L$9,FALSE)</f>
        <v>47.408390535599999</v>
      </c>
      <c r="M151" s="5">
        <f>VLOOKUP($B151,'EDGAR-2025'!$A$3:$BG$214,M$9,FALSE)</f>
        <v>46.640365421384999</v>
      </c>
      <c r="N151" s="5">
        <f>VLOOKUP($B151,'EDGAR-2025'!$A$3:$BG$214,N$9,FALSE)</f>
        <v>45.346591312298997</v>
      </c>
      <c r="O151" s="5">
        <f>VLOOKUP($B151,'EDGAR-2025'!$A$3:$BG$214,O$9,FALSE)</f>
        <v>43.707898682523002</v>
      </c>
      <c r="P151" s="5">
        <f>VLOOKUP($B151,'EDGAR-2025'!$A$3:$BG$214,P$9,FALSE)</f>
        <v>44.427836562194997</v>
      </c>
      <c r="Q151" s="5">
        <f>VLOOKUP($B151,'EDGAR-2025'!$A$3:$BG$214,Q$9,FALSE)</f>
        <v>43.547068907106997</v>
      </c>
      <c r="R151" s="5">
        <f>VLOOKUP($B151,'EDGAR-2025'!$A$3:$BG$214,R$9,FALSE)</f>
        <v>41.604245053150002</v>
      </c>
      <c r="S151" s="5">
        <f>VLOOKUP($B151,'EDGAR-2025'!$A$3:$BG$214,S$9,FALSE)</f>
        <v>39.999523053890996</v>
      </c>
      <c r="T151" s="15">
        <f t="shared" si="33"/>
        <v>-2.7739364762626728E-2</v>
      </c>
      <c r="U151" s="15">
        <f t="shared" si="34"/>
        <v>-2.1969779279121693E-2</v>
      </c>
      <c r="V151" s="15">
        <f t="shared" si="35"/>
        <v>-3.6137063059281105E-2</v>
      </c>
      <c r="W151" s="5">
        <f>VLOOKUP($B151,'EDGAR-P-2025'!$A$3:$BI$214,W$9,FALSE)</f>
        <v>5.4009160000000289</v>
      </c>
      <c r="X151" s="4">
        <f t="shared" si="36"/>
        <v>8.3960926835927001</v>
      </c>
      <c r="Y151" s="43">
        <f t="shared" si="31"/>
        <v>1.2359202672957226E-3</v>
      </c>
      <c r="Z151" s="43">
        <f t="shared" si="32"/>
        <v>7.0034874014269545E-4</v>
      </c>
    </row>
    <row r="152" spans="2:26" ht="15" x14ac:dyDescent="0.25">
      <c r="B152" s="42" t="s">
        <v>173</v>
      </c>
      <c r="C152" s="5">
        <f>VLOOKUP($B152,'EDGAR-2025'!$A$3:$BG$214,C$9,FALSE)</f>
        <v>16.410039888248999</v>
      </c>
      <c r="D152" s="5">
        <f>VLOOKUP($B152,'EDGAR-2025'!$A$3:$BG$214,D$9,FALSE)</f>
        <v>33.042686727830002</v>
      </c>
      <c r="E152" s="5">
        <f>VLOOKUP($B152,'EDGAR-2025'!$A$3:$BG$214,E$9,FALSE)</f>
        <v>51.493217494164</v>
      </c>
      <c r="F152" s="5">
        <f>VLOOKUP($B152,'EDGAR-2025'!$A$3:$BG$214,F$9,FALSE)</f>
        <v>59.741090605837002</v>
      </c>
      <c r="G152" s="5">
        <f>VLOOKUP($B152,'EDGAR-2025'!$A$3:$BG$214,G$9,FALSE)</f>
        <v>67.436805381517999</v>
      </c>
      <c r="H152" s="5">
        <f>VLOOKUP($B152,'EDGAR-2025'!$A$3:$BG$214,H$9,FALSE)</f>
        <v>70.632620087903007</v>
      </c>
      <c r="I152" s="5">
        <f>VLOOKUP($B152,'EDGAR-2025'!$A$3:$BG$214,I$9,FALSE)</f>
        <v>75.028293194113999</v>
      </c>
      <c r="J152" s="5">
        <f>VLOOKUP($B152,'EDGAR-2025'!$A$3:$BG$214,J$9,FALSE)</f>
        <v>79.324387781514005</v>
      </c>
      <c r="K152" s="5">
        <f>VLOOKUP($B152,'EDGAR-2025'!$A$3:$BG$214,K$9,FALSE)</f>
        <v>80.627950934626</v>
      </c>
      <c r="L152" s="5">
        <f>VLOOKUP($B152,'EDGAR-2025'!$A$3:$BG$214,L$9,FALSE)</f>
        <v>81.359932432348998</v>
      </c>
      <c r="M152" s="5">
        <f>VLOOKUP($B152,'EDGAR-2025'!$A$3:$BG$214,M$9,FALSE)</f>
        <v>84.377112082907004</v>
      </c>
      <c r="N152" s="5">
        <f>VLOOKUP($B152,'EDGAR-2025'!$A$3:$BG$214,N$9,FALSE)</f>
        <v>85.425916576595</v>
      </c>
      <c r="O152" s="5">
        <f>VLOOKUP($B152,'EDGAR-2025'!$A$3:$BG$214,O$9,FALSE)</f>
        <v>82.165962949268007</v>
      </c>
      <c r="P152" s="5">
        <f>VLOOKUP($B152,'EDGAR-2025'!$A$3:$BG$214,P$9,FALSE)</f>
        <v>87.72733432551</v>
      </c>
      <c r="Q152" s="5">
        <f>VLOOKUP($B152,'EDGAR-2025'!$A$3:$BG$214,Q$9,FALSE)</f>
        <v>93.105357180292003</v>
      </c>
      <c r="R152" s="5">
        <f>VLOOKUP($B152,'EDGAR-2025'!$A$3:$BG$214,R$9,FALSE)</f>
        <v>95.734561428798003</v>
      </c>
      <c r="S152" s="5">
        <f>VLOOKUP($B152,'EDGAR-2025'!$A$3:$BG$214,S$9,FALSE)</f>
        <v>98.511205833630001</v>
      </c>
      <c r="T152" s="15">
        <f t="shared" si="33"/>
        <v>1.2429964332714594E-2</v>
      </c>
      <c r="U152" s="15">
        <f t="shared" si="34"/>
        <v>2.4757153726460257E-2</v>
      </c>
      <c r="V152" s="15">
        <f t="shared" si="35"/>
        <v>-3.8161178222817616E-2</v>
      </c>
      <c r="W152" s="5">
        <f>VLOOKUP($B152,'EDGAR-P-2025'!$A$3:$BI$214,W$9,FALSE)</f>
        <v>5.0018750002999059</v>
      </c>
      <c r="X152" s="4">
        <f t="shared" si="36"/>
        <v>17.078778772254999</v>
      </c>
      <c r="Y152" s="43">
        <f t="shared" si="31"/>
        <v>2.3282813237759698E-3</v>
      </c>
      <c r="Z152" s="43">
        <f t="shared" si="32"/>
        <v>6.4860420988055814E-4</v>
      </c>
    </row>
    <row r="153" spans="2:26" ht="15" x14ac:dyDescent="0.25">
      <c r="B153" s="42" t="s">
        <v>174</v>
      </c>
      <c r="C153" s="5">
        <f>VLOOKUP($B153,'EDGAR-2025'!$A$3:$BG$214,C$9,FALSE)</f>
        <v>65.640461862126998</v>
      </c>
      <c r="D153" s="5">
        <f>VLOOKUP($B153,'EDGAR-2025'!$A$3:$BG$214,D$9,FALSE)</f>
        <v>133.92095407372</v>
      </c>
      <c r="E153" s="5">
        <f>VLOOKUP($B153,'EDGAR-2025'!$A$3:$BG$214,E$9,FALSE)</f>
        <v>155.65661784794</v>
      </c>
      <c r="F153" s="5">
        <f>VLOOKUP($B153,'EDGAR-2025'!$A$3:$BG$214,F$9,FALSE)</f>
        <v>155.23930732663001</v>
      </c>
      <c r="G153" s="5">
        <f>VLOOKUP($B153,'EDGAR-2025'!$A$3:$BG$214,G$9,FALSE)</f>
        <v>157.11001145697</v>
      </c>
      <c r="H153" s="5">
        <f>VLOOKUP($B153,'EDGAR-2025'!$A$3:$BG$214,H$9,FALSE)</f>
        <v>160.79894159905999</v>
      </c>
      <c r="I153" s="5">
        <f>VLOOKUP($B153,'EDGAR-2025'!$A$3:$BG$214,I$9,FALSE)</f>
        <v>169.20270446315001</v>
      </c>
      <c r="J153" s="5">
        <f>VLOOKUP($B153,'EDGAR-2025'!$A$3:$BG$214,J$9,FALSE)</f>
        <v>178.28414512511</v>
      </c>
      <c r="K153" s="5">
        <f>VLOOKUP($B153,'EDGAR-2025'!$A$3:$BG$214,K$9,FALSE)</f>
        <v>196.79763524921</v>
      </c>
      <c r="L153" s="5">
        <f>VLOOKUP($B153,'EDGAR-2025'!$A$3:$BG$214,L$9,FALSE)</f>
        <v>213.29584194181001</v>
      </c>
      <c r="M153" s="5">
        <f>VLOOKUP($B153,'EDGAR-2025'!$A$3:$BG$214,M$9,FALSE)</f>
        <v>202.31239703845</v>
      </c>
      <c r="N153" s="5">
        <f>VLOOKUP($B153,'EDGAR-2025'!$A$3:$BG$214,N$9,FALSE)</f>
        <v>198.84073537832001</v>
      </c>
      <c r="O153" s="5">
        <f>VLOOKUP($B153,'EDGAR-2025'!$A$3:$BG$214,O$9,FALSE)</f>
        <v>222.59968788845001</v>
      </c>
      <c r="P153" s="5">
        <f>VLOOKUP($B153,'EDGAR-2025'!$A$3:$BG$214,P$9,FALSE)</f>
        <v>229.13656741699</v>
      </c>
      <c r="Q153" s="5">
        <f>VLOOKUP($B153,'EDGAR-2025'!$A$3:$BG$214,Q$9,FALSE)</f>
        <v>235.37254835102999</v>
      </c>
      <c r="R153" s="5">
        <f>VLOOKUP($B153,'EDGAR-2025'!$A$3:$BG$214,R$9,FALSE)</f>
        <v>208.88951315705</v>
      </c>
      <c r="S153" s="5">
        <f>VLOOKUP($B153,'EDGAR-2025'!$A$3:$BG$214,S$9,FALSE)</f>
        <v>203.98826110517001</v>
      </c>
      <c r="T153" s="15">
        <f t="shared" si="33"/>
        <v>-1.7159905724759894E-2</v>
      </c>
      <c r="U153" s="15">
        <f t="shared" si="34"/>
        <v>-3.4326926650918299E-2</v>
      </c>
      <c r="V153" s="15">
        <f t="shared" si="35"/>
        <v>0.11948734983767562</v>
      </c>
      <c r="W153" s="5">
        <f>VLOOKUP($B153,'EDGAR-P-2025'!$A$3:$BI$214,W$9,FALSE)</f>
        <v>204.59644201000131</v>
      </c>
      <c r="X153" s="4">
        <f t="shared" si="36"/>
        <v>0.97186800232137005</v>
      </c>
      <c r="Y153" s="43">
        <f t="shared" si="31"/>
        <v>5.4193995117643636E-3</v>
      </c>
      <c r="Z153" s="43">
        <f t="shared" si="32"/>
        <v>2.653047379359014E-2</v>
      </c>
    </row>
    <row r="154" spans="2:26" ht="15" x14ac:dyDescent="0.25">
      <c r="B154" s="42" t="s">
        <v>175</v>
      </c>
      <c r="C154" s="5">
        <f>VLOOKUP($B154,'EDGAR-2025'!$A$3:$BG$214,C$9,FALSE)</f>
        <v>2.1559699953712999</v>
      </c>
      <c r="D154" s="5">
        <f>VLOOKUP($B154,'EDGAR-2025'!$A$3:$BG$214,D$9,FALSE)</f>
        <v>1.7351902896825999</v>
      </c>
      <c r="E154" s="5">
        <f>VLOOKUP($B154,'EDGAR-2025'!$A$3:$BG$214,E$9,FALSE)</f>
        <v>2.1107184700003998</v>
      </c>
      <c r="F154" s="5">
        <f>VLOOKUP($B154,'EDGAR-2025'!$A$3:$BG$214,F$9,FALSE)</f>
        <v>2.3696949655920001</v>
      </c>
      <c r="G154" s="5">
        <f>VLOOKUP($B154,'EDGAR-2025'!$A$3:$BG$214,G$9,FALSE)</f>
        <v>3.6039434946863</v>
      </c>
      <c r="H154" s="5">
        <f>VLOOKUP($B154,'EDGAR-2025'!$A$3:$BG$214,H$9,FALSE)</f>
        <v>1.8243389378892001</v>
      </c>
      <c r="I154" s="5">
        <f>VLOOKUP($B154,'EDGAR-2025'!$A$3:$BG$214,I$9,FALSE)</f>
        <v>1.2677187023334</v>
      </c>
      <c r="J154" s="5">
        <f>VLOOKUP($B154,'EDGAR-2025'!$A$3:$BG$214,J$9,FALSE)</f>
        <v>1.1953676522876</v>
      </c>
      <c r="K154" s="5">
        <f>VLOOKUP($B154,'EDGAR-2025'!$A$3:$BG$214,K$9,FALSE)</f>
        <v>1.1443805958516</v>
      </c>
      <c r="L154" s="5">
        <f>VLOOKUP($B154,'EDGAR-2025'!$A$3:$BG$214,L$9,FALSE)</f>
        <v>1.1963677006739999</v>
      </c>
      <c r="M154" s="5">
        <f>VLOOKUP($B154,'EDGAR-2025'!$A$3:$BG$214,M$9,FALSE)</f>
        <v>1.2305326443986</v>
      </c>
      <c r="N154" s="5">
        <f>VLOOKUP($B154,'EDGAR-2025'!$A$3:$BG$214,N$9,FALSE)</f>
        <v>1.2683161021552001</v>
      </c>
      <c r="O154" s="5">
        <f>VLOOKUP($B154,'EDGAR-2025'!$A$3:$BG$214,O$9,FALSE)</f>
        <v>1.2763821890406</v>
      </c>
      <c r="P154" s="5">
        <f>VLOOKUP($B154,'EDGAR-2025'!$A$3:$BG$214,P$9,FALSE)</f>
        <v>1.3289914626388</v>
      </c>
      <c r="Q154" s="5">
        <f>VLOOKUP($B154,'EDGAR-2025'!$A$3:$BG$214,Q$9,FALSE)</f>
        <v>1.3981422037180999</v>
      </c>
      <c r="R154" s="5">
        <f>VLOOKUP($B154,'EDGAR-2025'!$A$3:$BG$214,R$9,FALSE)</f>
        <v>1.3979063820491</v>
      </c>
      <c r="S154" s="5">
        <f>VLOOKUP($B154,'EDGAR-2025'!$A$3:$BG$214,S$9,FALSE)</f>
        <v>1.4658943731728999</v>
      </c>
      <c r="T154" s="15">
        <f t="shared" si="33"/>
        <v>3.0704961732296088E-2</v>
      </c>
      <c r="U154" s="15">
        <f t="shared" si="34"/>
        <v>2.9631094249538692E-2</v>
      </c>
      <c r="V154" s="15">
        <f t="shared" si="35"/>
        <v>6.3596818424787038E-3</v>
      </c>
      <c r="W154" s="5">
        <f>VLOOKUP($B154,'EDGAR-P-2025'!$A$3:$BI$214,W$9,FALSE)</f>
        <v>2.2205999997000559E-2</v>
      </c>
      <c r="X154" s="4">
        <f t="shared" si="36"/>
        <v>57.115919225728</v>
      </c>
      <c r="Y154" s="43">
        <f t="shared" si="31"/>
        <v>3.4567925187487538E-5</v>
      </c>
      <c r="Z154" s="43">
        <f t="shared" si="32"/>
        <v>2.8795012034084507E-6</v>
      </c>
    </row>
    <row r="155" spans="2:26" ht="15" x14ac:dyDescent="0.25">
      <c r="B155" s="42" t="s">
        <v>176</v>
      </c>
      <c r="C155" s="5">
        <f>VLOOKUP($B155,'EDGAR-2025'!$A$3:$BG$214,C$9,FALSE)</f>
        <v>2.7218599731093001</v>
      </c>
      <c r="D155" s="5">
        <f>VLOOKUP($B155,'EDGAR-2025'!$A$3:$BG$214,D$9,FALSE)</f>
        <v>7.1019558949609998</v>
      </c>
      <c r="E155" s="5">
        <f>VLOOKUP($B155,'EDGAR-2025'!$A$3:$BG$214,E$9,FALSE)</f>
        <v>9.1797577735737992</v>
      </c>
      <c r="F155" s="5">
        <f>VLOOKUP($B155,'EDGAR-2025'!$A$3:$BG$214,F$9,FALSE)</f>
        <v>9.9975547844850006</v>
      </c>
      <c r="G155" s="5">
        <f>VLOOKUP($B155,'EDGAR-2025'!$A$3:$BG$214,G$9,FALSE)</f>
        <v>10.447518244175001</v>
      </c>
      <c r="H155" s="5">
        <f>VLOOKUP($B155,'EDGAR-2025'!$A$3:$BG$214,H$9,FALSE)</f>
        <v>10.262275713729</v>
      </c>
      <c r="I155" s="5">
        <f>VLOOKUP($B155,'EDGAR-2025'!$A$3:$BG$214,I$9,FALSE)</f>
        <v>10.771873269114</v>
      </c>
      <c r="J155" s="5">
        <f>VLOOKUP($B155,'EDGAR-2025'!$A$3:$BG$214,J$9,FALSE)</f>
        <v>10.631331967569</v>
      </c>
      <c r="K155" s="5">
        <f>VLOOKUP($B155,'EDGAR-2025'!$A$3:$BG$214,K$9,FALSE)</f>
        <v>10.66437945901</v>
      </c>
      <c r="L155" s="5">
        <f>VLOOKUP($B155,'EDGAR-2025'!$A$3:$BG$214,L$9,FALSE)</f>
        <v>10.148312787878</v>
      </c>
      <c r="M155" s="5">
        <f>VLOOKUP($B155,'EDGAR-2025'!$A$3:$BG$214,M$9,FALSE)</f>
        <v>9.9260727051916007</v>
      </c>
      <c r="N155" s="5">
        <f>VLOOKUP($B155,'EDGAR-2025'!$A$3:$BG$214,N$9,FALSE)</f>
        <v>13.164145598114001</v>
      </c>
      <c r="O155" s="5">
        <f>VLOOKUP($B155,'EDGAR-2025'!$A$3:$BG$214,O$9,FALSE)</f>
        <v>9.7126864299800992</v>
      </c>
      <c r="P155" s="5">
        <f>VLOOKUP($B155,'EDGAR-2025'!$A$3:$BG$214,P$9,FALSE)</f>
        <v>10.771134684454999</v>
      </c>
      <c r="Q155" s="5">
        <f>VLOOKUP($B155,'EDGAR-2025'!$A$3:$BG$214,Q$9,FALSE)</f>
        <v>11.443139376933001</v>
      </c>
      <c r="R155" s="5">
        <f>VLOOKUP($B155,'EDGAR-2025'!$A$3:$BG$214,R$9,FALSE)</f>
        <v>12.738876827003001</v>
      </c>
      <c r="S155" s="5">
        <f>VLOOKUP($B155,'EDGAR-2025'!$A$3:$BG$214,S$9,FALSE)</f>
        <v>12.365032017700001</v>
      </c>
      <c r="T155" s="15">
        <f t="shared" si="33"/>
        <v>0.32621893764981214</v>
      </c>
      <c r="U155" s="15">
        <f t="shared" si="34"/>
        <v>0.15215986137134679</v>
      </c>
      <c r="V155" s="15">
        <f t="shared" si="35"/>
        <v>-0.26218634110430872</v>
      </c>
      <c r="W155" s="5">
        <f>VLOOKUP($B155,'EDGAR-P-2025'!$A$3:$BI$214,W$9,FALSE)</f>
        <v>4.2261969999999662</v>
      </c>
      <c r="X155" s="4">
        <f t="shared" si="36"/>
        <v>3.114891614876</v>
      </c>
      <c r="Y155" s="43">
        <f t="shared" si="31"/>
        <v>3.5878847506511758E-4</v>
      </c>
      <c r="Z155" s="43">
        <f t="shared" si="32"/>
        <v>5.4802032554196348E-4</v>
      </c>
    </row>
    <row r="156" spans="2:26" ht="15" x14ac:dyDescent="0.25">
      <c r="B156" s="42" t="s">
        <v>177</v>
      </c>
      <c r="C156" s="5">
        <f>VLOOKUP($B156,'EDGAR-2025'!$A$3:$BG$214,C$9,FALSE)</f>
        <v>2.149936279866</v>
      </c>
      <c r="D156" s="5">
        <f>VLOOKUP($B156,'EDGAR-2025'!$A$3:$BG$214,D$9,FALSE)</f>
        <v>5.2298487834848997</v>
      </c>
      <c r="E156" s="5">
        <f>VLOOKUP($B156,'EDGAR-2025'!$A$3:$BG$214,E$9,FALSE)</f>
        <v>4.2314201144380998</v>
      </c>
      <c r="F156" s="5">
        <f>VLOOKUP($B156,'EDGAR-2025'!$A$3:$BG$214,F$9,FALSE)</f>
        <v>4.4692108921004996</v>
      </c>
      <c r="G156" s="5">
        <f>VLOOKUP($B156,'EDGAR-2025'!$A$3:$BG$214,G$9,FALSE)</f>
        <v>4.2609207417699997</v>
      </c>
      <c r="H156" s="5">
        <f>VLOOKUP($B156,'EDGAR-2025'!$A$3:$BG$214,H$9,FALSE)</f>
        <v>4.5766538645974997</v>
      </c>
      <c r="I156" s="5">
        <f>VLOOKUP($B156,'EDGAR-2025'!$A$3:$BG$214,I$9,FALSE)</f>
        <v>5.5378680267083</v>
      </c>
      <c r="J156" s="5">
        <f>VLOOKUP($B156,'EDGAR-2025'!$A$3:$BG$214,J$9,FALSE)</f>
        <v>5.9739492425504999</v>
      </c>
      <c r="K156" s="5">
        <f>VLOOKUP($B156,'EDGAR-2025'!$A$3:$BG$214,K$9,FALSE)</f>
        <v>6.6210123284628004</v>
      </c>
      <c r="L156" s="5">
        <f>VLOOKUP($B156,'EDGAR-2025'!$A$3:$BG$214,L$9,FALSE)</f>
        <v>5.7792163368056997</v>
      </c>
      <c r="M156" s="5">
        <f>VLOOKUP($B156,'EDGAR-2025'!$A$3:$BG$214,M$9,FALSE)</f>
        <v>4.9039642278165001</v>
      </c>
      <c r="N156" s="5">
        <f>VLOOKUP($B156,'EDGAR-2025'!$A$3:$BG$214,N$9,FALSE)</f>
        <v>5.0363778047111998</v>
      </c>
      <c r="O156" s="5">
        <f>VLOOKUP($B156,'EDGAR-2025'!$A$3:$BG$214,O$9,FALSE)</f>
        <v>5.4744156190454003</v>
      </c>
      <c r="P156" s="5">
        <f>VLOOKUP($B156,'EDGAR-2025'!$A$3:$BG$214,P$9,FALSE)</f>
        <v>5.3866940597135002</v>
      </c>
      <c r="Q156" s="5">
        <f>VLOOKUP($B156,'EDGAR-2025'!$A$3:$BG$214,Q$9,FALSE)</f>
        <v>5.5294990554790999</v>
      </c>
      <c r="R156" s="5">
        <f>VLOOKUP($B156,'EDGAR-2025'!$A$3:$BG$214,R$9,FALSE)</f>
        <v>5.4979517007977998</v>
      </c>
      <c r="S156" s="5">
        <f>VLOOKUP($B156,'EDGAR-2025'!$A$3:$BG$214,S$9,FALSE)</f>
        <v>5.4676910912184997</v>
      </c>
      <c r="T156" s="15">
        <f t="shared" si="33"/>
        <v>2.7001334174425073E-2</v>
      </c>
      <c r="U156" s="15">
        <f t="shared" si="34"/>
        <v>-6.222344998857865E-2</v>
      </c>
      <c r="V156" s="15">
        <f t="shared" si="35"/>
        <v>8.6974772608291007E-2</v>
      </c>
      <c r="W156" s="5">
        <f>VLOOKUP($B156,'EDGAR-P-2025'!$A$3:$BI$214,W$9,FALSE)</f>
        <v>8.5865249999999769</v>
      </c>
      <c r="X156" s="4">
        <f t="shared" si="36"/>
        <v>0.58654435929683002</v>
      </c>
      <c r="Y156" s="43">
        <f t="shared" si="31"/>
        <v>1.3726635723802845E-4</v>
      </c>
      <c r="Z156" s="43">
        <f t="shared" si="32"/>
        <v>1.1134337149390416E-3</v>
      </c>
    </row>
    <row r="157" spans="2:26" ht="15" x14ac:dyDescent="0.25">
      <c r="B157" s="42" t="s">
        <v>178</v>
      </c>
      <c r="C157" s="5">
        <f>VLOOKUP($B157,'EDGAR-2025'!$A$3:$BG$214,C$9,FALSE)</f>
        <v>2.1840245291964</v>
      </c>
      <c r="D157" s="5">
        <f>VLOOKUP($B157,'EDGAR-2025'!$A$3:$BG$214,D$9,FALSE)</f>
        <v>3.8195308663471002</v>
      </c>
      <c r="E157" s="5">
        <f>VLOOKUP($B157,'EDGAR-2025'!$A$3:$BG$214,E$9,FALSE)</f>
        <v>5.2439336589699002</v>
      </c>
      <c r="F157" s="5">
        <f>VLOOKUP($B157,'EDGAR-2025'!$A$3:$BG$214,F$9,FALSE)</f>
        <v>5.4510273553447002</v>
      </c>
      <c r="G157" s="5">
        <f>VLOOKUP($B157,'EDGAR-2025'!$A$3:$BG$214,G$9,FALSE)</f>
        <v>5.4123331397604</v>
      </c>
      <c r="H157" s="5">
        <f>VLOOKUP($B157,'EDGAR-2025'!$A$3:$BG$214,H$9,FALSE)</f>
        <v>5.6409653977660001</v>
      </c>
      <c r="I157" s="5">
        <f>VLOOKUP($B157,'EDGAR-2025'!$A$3:$BG$214,I$9,FALSE)</f>
        <v>5.9499484748883003</v>
      </c>
      <c r="J157" s="5">
        <f>VLOOKUP($B157,'EDGAR-2025'!$A$3:$BG$214,J$9,FALSE)</f>
        <v>6.6610337235971997</v>
      </c>
      <c r="K157" s="5">
        <f>VLOOKUP($B157,'EDGAR-2025'!$A$3:$BG$214,K$9,FALSE)</f>
        <v>7.5121932655075998</v>
      </c>
      <c r="L157" s="5">
        <f>VLOOKUP($B157,'EDGAR-2025'!$A$3:$BG$214,L$9,FALSE)</f>
        <v>8.4687718176909001</v>
      </c>
      <c r="M157" s="5">
        <f>VLOOKUP($B157,'EDGAR-2025'!$A$3:$BG$214,M$9,FALSE)</f>
        <v>8.7428770539780007</v>
      </c>
      <c r="N157" s="5">
        <f>VLOOKUP($B157,'EDGAR-2025'!$A$3:$BG$214,N$9,FALSE)</f>
        <v>8.5218448065444008</v>
      </c>
      <c r="O157" s="5">
        <f>VLOOKUP($B157,'EDGAR-2025'!$A$3:$BG$214,O$9,FALSE)</f>
        <v>7.8549102030737004</v>
      </c>
      <c r="P157" s="5">
        <f>VLOOKUP($B157,'EDGAR-2025'!$A$3:$BG$214,P$9,FALSE)</f>
        <v>7.9771304038663997</v>
      </c>
      <c r="Q157" s="5">
        <f>VLOOKUP($B157,'EDGAR-2025'!$A$3:$BG$214,Q$9,FALSE)</f>
        <v>8.0051393542706997</v>
      </c>
      <c r="R157" s="5">
        <f>VLOOKUP($B157,'EDGAR-2025'!$A$3:$BG$214,R$9,FALSE)</f>
        <v>7.7423834414641997</v>
      </c>
      <c r="S157" s="5">
        <f>VLOOKUP($B157,'EDGAR-2025'!$A$3:$BG$214,S$9,FALSE)</f>
        <v>8.0253191429509005</v>
      </c>
      <c r="T157" s="15">
        <f t="shared" si="33"/>
        <v>-2.5281408633446412E-2</v>
      </c>
      <c r="U157" s="15">
        <f t="shared" si="34"/>
        <v>3.5425889746668049E-3</v>
      </c>
      <c r="V157" s="15">
        <f t="shared" si="35"/>
        <v>-7.8261763574774768E-2</v>
      </c>
      <c r="W157" s="5">
        <f>VLOOKUP($B157,'EDGAR-P-2025'!$A$3:$BI$214,W$9,FALSE)</f>
        <v>6.9819810000001077</v>
      </c>
      <c r="X157" s="4">
        <f t="shared" si="36"/>
        <v>1.220548266537</v>
      </c>
      <c r="Y157" s="43">
        <f t="shared" si="31"/>
        <v>2.3226267744407998E-4</v>
      </c>
      <c r="Z157" s="43">
        <f t="shared" si="32"/>
        <v>9.0536894057420742E-4</v>
      </c>
    </row>
    <row r="158" spans="2:26" ht="15" x14ac:dyDescent="0.25">
      <c r="B158" s="42" t="s">
        <v>179</v>
      </c>
      <c r="C158" s="5">
        <f>VLOOKUP($B158,'EDGAR-2025'!$A$3:$BG$214,C$9,FALSE)</f>
        <v>20.844062183152001</v>
      </c>
      <c r="D158" s="5">
        <f>VLOOKUP($B158,'EDGAR-2025'!$A$3:$BG$214,D$9,FALSE)</f>
        <v>31.8396901835</v>
      </c>
      <c r="E158" s="5">
        <f>VLOOKUP($B158,'EDGAR-2025'!$A$3:$BG$214,E$9,FALSE)</f>
        <v>45.848278636788997</v>
      </c>
      <c r="F158" s="5">
        <f>VLOOKUP($B158,'EDGAR-2025'!$A$3:$BG$214,F$9,FALSE)</f>
        <v>49.179316159636997</v>
      </c>
      <c r="G158" s="5">
        <f>VLOOKUP($B158,'EDGAR-2025'!$A$3:$BG$214,G$9,FALSE)</f>
        <v>49.121543471705003</v>
      </c>
      <c r="H158" s="5">
        <f>VLOOKUP($B158,'EDGAR-2025'!$A$3:$BG$214,H$9,FALSE)</f>
        <v>50.323533575121999</v>
      </c>
      <c r="I158" s="5">
        <f>VLOOKUP($B158,'EDGAR-2025'!$A$3:$BG$214,I$9,FALSE)</f>
        <v>53.252473939925999</v>
      </c>
      <c r="J158" s="5">
        <f>VLOOKUP($B158,'EDGAR-2025'!$A$3:$BG$214,J$9,FALSE)</f>
        <v>54.901357466253998</v>
      </c>
      <c r="K158" s="5">
        <f>VLOOKUP($B158,'EDGAR-2025'!$A$3:$BG$214,K$9,FALSE)</f>
        <v>57.500868183015001</v>
      </c>
      <c r="L158" s="5">
        <f>VLOOKUP($B158,'EDGAR-2025'!$A$3:$BG$214,L$9,FALSE)</f>
        <v>55.217180010096001</v>
      </c>
      <c r="M158" s="5">
        <f>VLOOKUP($B158,'EDGAR-2025'!$A$3:$BG$214,M$9,FALSE)</f>
        <v>55.346824161458997</v>
      </c>
      <c r="N158" s="5">
        <f>VLOOKUP($B158,'EDGAR-2025'!$A$3:$BG$214,N$9,FALSE)</f>
        <v>58.171934669938999</v>
      </c>
      <c r="O158" s="5">
        <f>VLOOKUP($B158,'EDGAR-2025'!$A$3:$BG$214,O$9,FALSE)</f>
        <v>47.532824024134001</v>
      </c>
      <c r="P158" s="5">
        <f>VLOOKUP($B158,'EDGAR-2025'!$A$3:$BG$214,P$9,FALSE)</f>
        <v>59.628778710292003</v>
      </c>
      <c r="Q158" s="5">
        <f>VLOOKUP($B158,'EDGAR-2025'!$A$3:$BG$214,Q$9,FALSE)</f>
        <v>63.739996192025998</v>
      </c>
      <c r="R158" s="5">
        <f>VLOOKUP($B158,'EDGAR-2025'!$A$3:$BG$214,R$9,FALSE)</f>
        <v>65.078926716789994</v>
      </c>
      <c r="S158" s="5">
        <f>VLOOKUP($B158,'EDGAR-2025'!$A$3:$BG$214,S$9,FALSE)</f>
        <v>69.265213388657997</v>
      </c>
      <c r="T158" s="15">
        <f t="shared" si="33"/>
        <v>5.104376901985419E-2</v>
      </c>
      <c r="U158" s="15">
        <f t="shared" si="34"/>
        <v>2.6695832105035122E-2</v>
      </c>
      <c r="V158" s="15">
        <f t="shared" si="35"/>
        <v>-0.18289078240512568</v>
      </c>
      <c r="W158" s="5">
        <f>VLOOKUP($B158,'EDGAR-P-2025'!$A$3:$BI$214,W$9,FALSE)</f>
        <v>32.933834999000268</v>
      </c>
      <c r="X158" s="4">
        <f t="shared" si="36"/>
        <v>1.7663273855506003</v>
      </c>
      <c r="Y158" s="43">
        <f t="shared" si="31"/>
        <v>1.585474695357765E-3</v>
      </c>
      <c r="Z158" s="43">
        <f t="shared" si="32"/>
        <v>4.2706033290680918E-3</v>
      </c>
    </row>
    <row r="159" spans="2:26" ht="15" x14ac:dyDescent="0.25">
      <c r="B159" s="42" t="s">
        <v>180</v>
      </c>
      <c r="C159" s="5">
        <f>VLOOKUP($B159,'EDGAR-2025'!$A$3:$BG$214,C$9,FALSE)</f>
        <v>42.704150896104998</v>
      </c>
      <c r="D159" s="5">
        <f>VLOOKUP($B159,'EDGAR-2025'!$A$3:$BG$214,D$9,FALSE)</f>
        <v>78.884269177237996</v>
      </c>
      <c r="E159" s="5">
        <f>VLOOKUP($B159,'EDGAR-2025'!$A$3:$BG$214,E$9,FALSE)</f>
        <v>84.968782364118994</v>
      </c>
      <c r="F159" s="5">
        <f>VLOOKUP($B159,'EDGAR-2025'!$A$3:$BG$214,F$9,FALSE)</f>
        <v>84.587474388545999</v>
      </c>
      <c r="G159" s="5">
        <f>VLOOKUP($B159,'EDGAR-2025'!$A$3:$BG$214,G$9,FALSE)</f>
        <v>89.502125230586003</v>
      </c>
      <c r="H159" s="5">
        <f>VLOOKUP($B159,'EDGAR-2025'!$A$3:$BG$214,H$9,FALSE)</f>
        <v>97.486922028151</v>
      </c>
      <c r="I159" s="5">
        <f>VLOOKUP($B159,'EDGAR-2025'!$A$3:$BG$214,I$9,FALSE)</f>
        <v>104.01335553235</v>
      </c>
      <c r="J159" s="5">
        <f>VLOOKUP($B159,'EDGAR-2025'!$A$3:$BG$214,J$9,FALSE)</f>
        <v>113.18742270297</v>
      </c>
      <c r="K159" s="5">
        <f>VLOOKUP($B159,'EDGAR-2025'!$A$3:$BG$214,K$9,FALSE)</f>
        <v>121.29723931853</v>
      </c>
      <c r="L159" s="5">
        <f>VLOOKUP($B159,'EDGAR-2025'!$A$3:$BG$214,L$9,FALSE)</f>
        <v>135.64601468555</v>
      </c>
      <c r="M159" s="5">
        <f>VLOOKUP($B159,'EDGAR-2025'!$A$3:$BG$214,M$9,FALSE)</f>
        <v>141.33580979070999</v>
      </c>
      <c r="N159" s="5">
        <f>VLOOKUP($B159,'EDGAR-2025'!$A$3:$BG$214,N$9,FALSE)</f>
        <v>147.92443067411</v>
      </c>
      <c r="O159" s="5">
        <f>VLOOKUP($B159,'EDGAR-2025'!$A$3:$BG$214,O$9,FALSE)</f>
        <v>136.38448051627</v>
      </c>
      <c r="P159" s="5">
        <f>VLOOKUP($B159,'EDGAR-2025'!$A$3:$BG$214,P$9,FALSE)</f>
        <v>145.61136265364999</v>
      </c>
      <c r="Q159" s="5">
        <f>VLOOKUP($B159,'EDGAR-2025'!$A$3:$BG$214,Q$9,FALSE)</f>
        <v>151.70040676207</v>
      </c>
      <c r="R159" s="5">
        <f>VLOOKUP($B159,'EDGAR-2025'!$A$3:$BG$214,R$9,FALSE)</f>
        <v>162.45272407677999</v>
      </c>
      <c r="S159" s="5">
        <f>VLOOKUP($B159,'EDGAR-2025'!$A$3:$BG$214,S$9,FALSE)</f>
        <v>174.11430886732001</v>
      </c>
      <c r="T159" s="15">
        <f t="shared" si="33"/>
        <v>4.6616783765957459E-2</v>
      </c>
      <c r="U159" s="15">
        <f t="shared" si="34"/>
        <v>4.4281345339627909E-2</v>
      </c>
      <c r="V159" s="15">
        <f t="shared" si="35"/>
        <v>-7.8012469645825311E-2</v>
      </c>
      <c r="W159" s="5">
        <f>VLOOKUP($B159,'EDGAR-P-2025'!$A$3:$BI$214,W$9,FALSE)</f>
        <v>108.10631000000495</v>
      </c>
      <c r="X159" s="4">
        <f t="shared" si="36"/>
        <v>1.3683237423801</v>
      </c>
      <c r="Y159" s="43">
        <f t="shared" si="31"/>
        <v>4.0316768384910124E-3</v>
      </c>
      <c r="Z159" s="43">
        <f t="shared" si="32"/>
        <v>1.4018384661042448E-2</v>
      </c>
    </row>
    <row r="160" spans="2:26" ht="15" x14ac:dyDescent="0.25">
      <c r="B160" s="42" t="s">
        <v>181</v>
      </c>
      <c r="C160" s="5">
        <f>VLOOKUP($B160,'EDGAR-2025'!$A$3:$BG$214,C$9,FALSE)</f>
        <v>371.52493783427002</v>
      </c>
      <c r="D160" s="5">
        <f>VLOOKUP($B160,'EDGAR-2025'!$A$3:$BG$214,D$9,FALSE)</f>
        <v>317.09797400128002</v>
      </c>
      <c r="E160" s="5">
        <f>VLOOKUP($B160,'EDGAR-2025'!$A$3:$BG$214,E$9,FALSE)</f>
        <v>329.38339497013999</v>
      </c>
      <c r="F160" s="5">
        <f>VLOOKUP($B160,'EDGAR-2025'!$A$3:$BG$214,F$9,FALSE)</f>
        <v>326.93826828900001</v>
      </c>
      <c r="G160" s="5">
        <f>VLOOKUP($B160,'EDGAR-2025'!$A$3:$BG$214,G$9,FALSE)</f>
        <v>319.72690651597998</v>
      </c>
      <c r="H160" s="5">
        <f>VLOOKUP($B160,'EDGAR-2025'!$A$3:$BG$214,H$9,FALSE)</f>
        <v>315.08992995224997</v>
      </c>
      <c r="I160" s="5">
        <f>VLOOKUP($B160,'EDGAR-2025'!$A$3:$BG$214,I$9,FALSE)</f>
        <v>302.57034505134999</v>
      </c>
      <c r="J160" s="5">
        <f>VLOOKUP($B160,'EDGAR-2025'!$A$3:$BG$214,J$9,FALSE)</f>
        <v>305.79420437409999</v>
      </c>
      <c r="K160" s="5">
        <f>VLOOKUP($B160,'EDGAR-2025'!$A$3:$BG$214,K$9,FALSE)</f>
        <v>316.72802527289002</v>
      </c>
      <c r="L160" s="5">
        <f>VLOOKUP($B160,'EDGAR-2025'!$A$3:$BG$214,L$9,FALSE)</f>
        <v>330.22210323363998</v>
      </c>
      <c r="M160" s="5">
        <f>VLOOKUP($B160,'EDGAR-2025'!$A$3:$BG$214,M$9,FALSE)</f>
        <v>329.63291309752998</v>
      </c>
      <c r="N160" s="5">
        <f>VLOOKUP($B160,'EDGAR-2025'!$A$3:$BG$214,N$9,FALSE)</f>
        <v>312.07065859724003</v>
      </c>
      <c r="O160" s="5">
        <f>VLOOKUP($B160,'EDGAR-2025'!$A$3:$BG$214,O$9,FALSE)</f>
        <v>296.87990535035999</v>
      </c>
      <c r="P160" s="5">
        <f>VLOOKUP($B160,'EDGAR-2025'!$A$3:$BG$214,P$9,FALSE)</f>
        <v>324.01233005880999</v>
      </c>
      <c r="Q160" s="5">
        <f>VLOOKUP($B160,'EDGAR-2025'!$A$3:$BG$214,Q$9,FALSE)</f>
        <v>307.96160192597</v>
      </c>
      <c r="R160" s="5">
        <f>VLOOKUP($B160,'EDGAR-2025'!$A$3:$BG$214,R$9,FALSE)</f>
        <v>280.65010035873001</v>
      </c>
      <c r="S160" s="5">
        <f>VLOOKUP($B160,'EDGAR-2025'!$A$3:$BG$214,S$9,FALSE)</f>
        <v>276.06191463563999</v>
      </c>
      <c r="T160" s="15">
        <f t="shared" si="33"/>
        <v>-5.3278218898892948E-2</v>
      </c>
      <c r="U160" s="15">
        <f t="shared" si="34"/>
        <v>-2.7531221349801516E-2</v>
      </c>
      <c r="V160" s="15">
        <f t="shared" si="35"/>
        <v>-4.867728775003255E-2</v>
      </c>
      <c r="W160" s="5">
        <f>VLOOKUP($B160,'EDGAR-P-2025'!$A$3:$BI$214,W$9,FALSE)</f>
        <v>38.028278000000228</v>
      </c>
      <c r="X160" s="4">
        <f t="shared" si="36"/>
        <v>8.2062789852656</v>
      </c>
      <c r="Y160" s="43">
        <f t="shared" si="31"/>
        <v>8.5054783750425859E-3</v>
      </c>
      <c r="Z160" s="43">
        <f t="shared" si="32"/>
        <v>4.9312110366271566E-3</v>
      </c>
    </row>
    <row r="161" spans="2:26" ht="15" x14ac:dyDescent="0.25">
      <c r="B161" s="42" t="s">
        <v>182</v>
      </c>
      <c r="C161" s="5">
        <f>VLOOKUP($B161,'EDGAR-2025'!$A$3:$BG$214,C$9,FALSE)</f>
        <v>43.861384693742004</v>
      </c>
      <c r="D161" s="5">
        <f>VLOOKUP($B161,'EDGAR-2025'!$A$3:$BG$214,D$9,FALSE)</f>
        <v>67.831629234120996</v>
      </c>
      <c r="E161" s="5">
        <f>VLOOKUP($B161,'EDGAR-2025'!$A$3:$BG$214,E$9,FALSE)</f>
        <v>53.248468797792</v>
      </c>
      <c r="F161" s="5">
        <f>VLOOKUP($B161,'EDGAR-2025'!$A$3:$BG$214,F$9,FALSE)</f>
        <v>51.397703913900997</v>
      </c>
      <c r="G161" s="5">
        <f>VLOOKUP($B161,'EDGAR-2025'!$A$3:$BG$214,G$9,FALSE)</f>
        <v>49.778686401705997</v>
      </c>
      <c r="H161" s="5">
        <f>VLOOKUP($B161,'EDGAR-2025'!$A$3:$BG$214,H$9,FALSE)</f>
        <v>48.138772867196998</v>
      </c>
      <c r="I161" s="5">
        <f>VLOOKUP($B161,'EDGAR-2025'!$A$3:$BG$214,I$9,FALSE)</f>
        <v>47.670820673537001</v>
      </c>
      <c r="J161" s="5">
        <f>VLOOKUP($B161,'EDGAR-2025'!$A$3:$BG$214,J$9,FALSE)</f>
        <v>51.721507551990001</v>
      </c>
      <c r="K161" s="5">
        <f>VLOOKUP($B161,'EDGAR-2025'!$A$3:$BG$214,K$9,FALSE)</f>
        <v>50.522966514563002</v>
      </c>
      <c r="L161" s="5">
        <f>VLOOKUP($B161,'EDGAR-2025'!$A$3:$BG$214,L$9,FALSE)</f>
        <v>55.143593474874997</v>
      </c>
      <c r="M161" s="5">
        <f>VLOOKUP($B161,'EDGAR-2025'!$A$3:$BG$214,M$9,FALSE)</f>
        <v>51.107815913491997</v>
      </c>
      <c r="N161" s="5">
        <f>VLOOKUP($B161,'EDGAR-2025'!$A$3:$BG$214,N$9,FALSE)</f>
        <v>46.427923200999999</v>
      </c>
      <c r="O161" s="5">
        <f>VLOOKUP($B161,'EDGAR-2025'!$A$3:$BG$214,O$9,FALSE)</f>
        <v>40.644439831942002</v>
      </c>
      <c r="P161" s="5">
        <f>VLOOKUP($B161,'EDGAR-2025'!$A$3:$BG$214,P$9,FALSE)</f>
        <v>38.961996916865999</v>
      </c>
      <c r="Q161" s="5">
        <f>VLOOKUP($B161,'EDGAR-2025'!$A$3:$BG$214,Q$9,FALSE)</f>
        <v>39.668385385112998</v>
      </c>
      <c r="R161" s="5">
        <f>VLOOKUP($B161,'EDGAR-2025'!$A$3:$BG$214,R$9,FALSE)</f>
        <v>37.411351398691998</v>
      </c>
      <c r="S161" s="5">
        <f>VLOOKUP($B161,'EDGAR-2025'!$A$3:$BG$214,S$9,FALSE)</f>
        <v>35.557289680514003</v>
      </c>
      <c r="T161" s="15">
        <f t="shared" si="33"/>
        <v>-9.1569021857898392E-2</v>
      </c>
      <c r="U161" s="15">
        <f t="shared" si="34"/>
        <v>-8.2377860283501303E-2</v>
      </c>
      <c r="V161" s="15">
        <f t="shared" si="35"/>
        <v>-0.12456907331434175</v>
      </c>
      <c r="W161" s="5">
        <f>VLOOKUP($B161,'EDGAR-P-2025'!$A$3:$BI$214,W$9,FALSE)</f>
        <v>10.254666000000066</v>
      </c>
      <c r="X161" s="4">
        <f t="shared" si="36"/>
        <v>4.5274924801061003</v>
      </c>
      <c r="Y161" s="43">
        <f t="shared" si="31"/>
        <v>1.2653919421943883E-3</v>
      </c>
      <c r="Z161" s="43">
        <f t="shared" si="32"/>
        <v>1.3297452531541207E-3</v>
      </c>
    </row>
    <row r="162" spans="2:26" ht="15" x14ac:dyDescent="0.25">
      <c r="B162" s="42" t="s">
        <v>183</v>
      </c>
      <c r="C162" s="5">
        <f>VLOOKUP($B162,'EDGAR-2025'!$A$3:$BG$214,C$9,FALSE)</f>
        <v>19.018752354290999</v>
      </c>
      <c r="D162" s="5">
        <f>VLOOKUP($B162,'EDGAR-2025'!$A$3:$BG$214,D$9,FALSE)</f>
        <v>26.312265202151998</v>
      </c>
      <c r="E162" s="5">
        <f>VLOOKUP($B162,'EDGAR-2025'!$A$3:$BG$214,E$9,FALSE)</f>
        <v>13.433699773368</v>
      </c>
      <c r="F162" s="5">
        <f>VLOOKUP($B162,'EDGAR-2025'!$A$3:$BG$214,F$9,FALSE)</f>
        <v>11.667255698392999</v>
      </c>
      <c r="G162" s="5">
        <f>VLOOKUP($B162,'EDGAR-2025'!$A$3:$BG$214,G$9,FALSE)</f>
        <v>11.337512738426</v>
      </c>
      <c r="H162" s="5">
        <f>VLOOKUP($B162,'EDGAR-2025'!$A$3:$BG$214,H$9,FALSE)</f>
        <v>10.938190904996</v>
      </c>
      <c r="I162" s="5">
        <f>VLOOKUP($B162,'EDGAR-2025'!$A$3:$BG$214,I$9,FALSE)</f>
        <v>11.511570085504999</v>
      </c>
      <c r="J162" s="5">
        <f>VLOOKUP($B162,'EDGAR-2025'!$A$3:$BG$214,J$9,FALSE)</f>
        <v>12.097078277708</v>
      </c>
      <c r="K162" s="5">
        <f>VLOOKUP($B162,'EDGAR-2025'!$A$3:$BG$214,K$9,FALSE)</f>
        <v>11.349275845338999</v>
      </c>
      <c r="L162" s="5">
        <f>VLOOKUP($B162,'EDGAR-2025'!$A$3:$BG$214,L$9,FALSE)</f>
        <v>11.629840737956</v>
      </c>
      <c r="M162" s="5">
        <f>VLOOKUP($B162,'EDGAR-2025'!$A$3:$BG$214,M$9,FALSE)</f>
        <v>13.715616563796001</v>
      </c>
      <c r="N162" s="5">
        <f>VLOOKUP($B162,'EDGAR-2025'!$A$3:$BG$214,N$9,FALSE)</f>
        <v>12.625749081992</v>
      </c>
      <c r="O162" s="5">
        <f>VLOOKUP($B162,'EDGAR-2025'!$A$3:$BG$214,O$9,FALSE)</f>
        <v>12.465788726825</v>
      </c>
      <c r="P162" s="5">
        <f>VLOOKUP($B162,'EDGAR-2025'!$A$3:$BG$214,P$9,FALSE)</f>
        <v>12.666918717009001</v>
      </c>
      <c r="Q162" s="5">
        <f>VLOOKUP($B162,'EDGAR-2025'!$A$3:$BG$214,Q$9,FALSE)</f>
        <v>13.917757845362001</v>
      </c>
      <c r="R162" s="5">
        <f>VLOOKUP($B162,'EDGAR-2025'!$A$3:$BG$214,R$9,FALSE)</f>
        <v>14.629971941869</v>
      </c>
      <c r="S162" s="5">
        <f>VLOOKUP($B162,'EDGAR-2025'!$A$3:$BG$214,S$9,FALSE)</f>
        <v>15.43008137933</v>
      </c>
      <c r="T162" s="15">
        <f t="shared" si="33"/>
        <v>-7.9461792820953892E-2</v>
      </c>
      <c r="U162" s="15">
        <f t="shared" si="34"/>
        <v>4.9942551095674637E-2</v>
      </c>
      <c r="V162" s="15">
        <f t="shared" si="35"/>
        <v>-1.2669375427011298E-2</v>
      </c>
      <c r="W162" s="5">
        <f>VLOOKUP($B162,'EDGAR-P-2025'!$A$3:$BI$214,W$9,FALSE)</f>
        <v>3.6549780001000314</v>
      </c>
      <c r="X162" s="4">
        <f t="shared" si="36"/>
        <v>3.4543981062667002</v>
      </c>
      <c r="Y162" s="43">
        <f t="shared" si="31"/>
        <v>3.4411449082815657E-4</v>
      </c>
      <c r="Z162" s="43">
        <f t="shared" si="32"/>
        <v>4.7394909263897303E-4</v>
      </c>
    </row>
    <row r="163" spans="2:26" ht="15" x14ac:dyDescent="0.25">
      <c r="B163" s="42" t="s">
        <v>184</v>
      </c>
      <c r="C163" s="5">
        <f>VLOOKUP($B163,'EDGAR-2025'!$A$3:$BG$214,C$9,FALSE)</f>
        <v>16.981923569945</v>
      </c>
      <c r="D163" s="5">
        <f>VLOOKUP($B163,'EDGAR-2025'!$A$3:$BG$214,D$9,FALSE)</f>
        <v>43.559976133448998</v>
      </c>
      <c r="E163" s="5">
        <f>VLOOKUP($B163,'EDGAR-2025'!$A$3:$BG$214,E$9,FALSE)</f>
        <v>72.212608053683994</v>
      </c>
      <c r="F163" s="5">
        <f>VLOOKUP($B163,'EDGAR-2025'!$A$3:$BG$214,F$9,FALSE)</f>
        <v>83.184746537891996</v>
      </c>
      <c r="G163" s="5">
        <f>VLOOKUP($B163,'EDGAR-2025'!$A$3:$BG$214,G$9,FALSE)</f>
        <v>92.321352880305</v>
      </c>
      <c r="H163" s="5">
        <f>VLOOKUP($B163,'EDGAR-2025'!$A$3:$BG$214,H$9,FALSE)</f>
        <v>102.13340138775</v>
      </c>
      <c r="I163" s="5">
        <f>VLOOKUP($B163,'EDGAR-2025'!$A$3:$BG$214,I$9,FALSE)</f>
        <v>110.76473799022</v>
      </c>
      <c r="J163" s="5">
        <f>VLOOKUP($B163,'EDGAR-2025'!$A$3:$BG$214,J$9,FALSE)</f>
        <v>114.08409955467999</v>
      </c>
      <c r="K163" s="5">
        <f>VLOOKUP($B163,'EDGAR-2025'!$A$3:$BG$214,K$9,FALSE)</f>
        <v>114.05456751855</v>
      </c>
      <c r="L163" s="5">
        <f>VLOOKUP($B163,'EDGAR-2025'!$A$3:$BG$214,L$9,FALSE)</f>
        <v>114.10565759904</v>
      </c>
      <c r="M163" s="5">
        <f>VLOOKUP($B163,'EDGAR-2025'!$A$3:$BG$214,M$9,FALSE)</f>
        <v>114.89661681151</v>
      </c>
      <c r="N163" s="5">
        <f>VLOOKUP($B163,'EDGAR-2025'!$A$3:$BG$214,N$9,FALSE)</f>
        <v>117.66349363342999</v>
      </c>
      <c r="O163" s="5">
        <f>VLOOKUP($B163,'EDGAR-2025'!$A$3:$BG$214,O$9,FALSE)</f>
        <v>115.33712922938</v>
      </c>
      <c r="P163" s="5">
        <f>VLOOKUP($B163,'EDGAR-2025'!$A$3:$BG$214,P$9,FALSE)</f>
        <v>118.44212716363</v>
      </c>
      <c r="Q163" s="5">
        <f>VLOOKUP($B163,'EDGAR-2025'!$A$3:$BG$214,Q$9,FALSE)</f>
        <v>120.10070721021999</v>
      </c>
      <c r="R163" s="5">
        <f>VLOOKUP($B163,'EDGAR-2025'!$A$3:$BG$214,R$9,FALSE)</f>
        <v>129.19644894043</v>
      </c>
      <c r="S163" s="5">
        <f>VLOOKUP($B163,'EDGAR-2025'!$A$3:$BG$214,S$9,FALSE)</f>
        <v>135.26687469181999</v>
      </c>
      <c r="T163" s="15">
        <f t="shared" si="33"/>
        <v>2.4081447293257563E-2</v>
      </c>
      <c r="U163" s="15">
        <f t="shared" si="34"/>
        <v>1.5506630723950865E-2</v>
      </c>
      <c r="V163" s="15">
        <f t="shared" si="35"/>
        <v>-1.9771335460236905E-2</v>
      </c>
      <c r="W163" s="5">
        <f>VLOOKUP($B163,'EDGAR-P-2025'!$A$3:$BI$214,W$9,FALSE)</f>
        <v>2.7439009998700947</v>
      </c>
      <c r="X163" s="4">
        <f t="shared" si="36"/>
        <v>42.881829059795002</v>
      </c>
      <c r="Y163" s="43">
        <f t="shared" si="31"/>
        <v>3.2069157194387732E-3</v>
      </c>
      <c r="Z163" s="43">
        <f t="shared" si="32"/>
        <v>3.5580772008586927E-4</v>
      </c>
    </row>
    <row r="164" spans="2:26" ht="15" x14ac:dyDescent="0.25">
      <c r="B164" s="42" t="s">
        <v>185</v>
      </c>
      <c r="C164" s="5">
        <f>VLOOKUP($B164,'EDGAR-2025'!$A$3:$BG$214,C$9,FALSE)</f>
        <v>0.92356558617700002</v>
      </c>
      <c r="D164" s="5">
        <f>VLOOKUP($B164,'EDGAR-2025'!$A$3:$BG$214,D$9,FALSE)</f>
        <v>2.3699498897861999</v>
      </c>
      <c r="E164" s="5">
        <f>VLOOKUP($B164,'EDGAR-2025'!$A$3:$BG$214,E$9,FALSE)</f>
        <v>2.6407651424955998</v>
      </c>
      <c r="F164" s="5">
        <f>VLOOKUP($B164,'EDGAR-2025'!$A$3:$BG$214,F$9,FALSE)</f>
        <v>2.5459752698824998</v>
      </c>
      <c r="G164" s="5">
        <f>VLOOKUP($B164,'EDGAR-2025'!$A$3:$BG$214,G$9,FALSE)</f>
        <v>2.5814072042945</v>
      </c>
      <c r="H164" s="5">
        <f>VLOOKUP($B164,'EDGAR-2025'!$A$3:$BG$214,H$9,FALSE)</f>
        <v>2.5931342851133001</v>
      </c>
      <c r="I164" s="5">
        <f>VLOOKUP($B164,'EDGAR-2025'!$A$3:$BG$214,I$9,FALSE)</f>
        <v>2.5737616052097998</v>
      </c>
      <c r="J164" s="5">
        <f>VLOOKUP($B164,'EDGAR-2025'!$A$3:$BG$214,J$9,FALSE)</f>
        <v>2.5460889695603002</v>
      </c>
      <c r="K164" s="5">
        <f>VLOOKUP($B164,'EDGAR-2025'!$A$3:$BG$214,K$9,FALSE)</f>
        <v>2.5582138643942001</v>
      </c>
      <c r="L164" s="5">
        <f>VLOOKUP($B164,'EDGAR-2025'!$A$3:$BG$214,L$9,FALSE)</f>
        <v>2.5576693229271998</v>
      </c>
      <c r="M164" s="5">
        <f>VLOOKUP($B164,'EDGAR-2025'!$A$3:$BG$214,M$9,FALSE)</f>
        <v>2.5610604446391001</v>
      </c>
      <c r="N164" s="5">
        <f>VLOOKUP($B164,'EDGAR-2025'!$A$3:$BG$214,N$9,FALSE)</f>
        <v>2.5553645739389999</v>
      </c>
      <c r="O164" s="5">
        <f>VLOOKUP($B164,'EDGAR-2025'!$A$3:$BG$214,O$9,FALSE)</f>
        <v>2.5411176556499</v>
      </c>
      <c r="P164" s="5">
        <f>VLOOKUP($B164,'EDGAR-2025'!$A$3:$BG$214,P$9,FALSE)</f>
        <v>2.5505071606159002</v>
      </c>
      <c r="Q164" s="5">
        <f>VLOOKUP($B164,'EDGAR-2025'!$A$3:$BG$214,Q$9,FALSE)</f>
        <v>2.5653601154999999</v>
      </c>
      <c r="R164" s="5">
        <f>VLOOKUP($B164,'EDGAR-2025'!$A$3:$BG$214,R$9,FALSE)</f>
        <v>2.6211816571661002</v>
      </c>
      <c r="S164" s="5">
        <f>VLOOKUP($B164,'EDGAR-2025'!$A$3:$BG$214,S$9,FALSE)</f>
        <v>2.6728290091289</v>
      </c>
      <c r="T164" s="15">
        <f t="shared" si="33"/>
        <v>-2.224028219257046E-3</v>
      </c>
      <c r="U164" s="15">
        <f t="shared" si="34"/>
        <v>-4.4908210323074682E-4</v>
      </c>
      <c r="V164" s="15">
        <f t="shared" si="35"/>
        <v>-5.5752977224454714E-3</v>
      </c>
      <c r="W164" s="5">
        <f>VLOOKUP($B164,'EDGAR-P-2025'!$A$3:$BI$214,W$9,FALSE)</f>
        <v>0.88991800001999233</v>
      </c>
      <c r="X164" s="4">
        <f t="shared" si="36"/>
        <v>2.8714607119775</v>
      </c>
      <c r="Y164" s="43">
        <f t="shared" si="31"/>
        <v>6.9646400663507611E-5</v>
      </c>
      <c r="Z164" s="43">
        <f t="shared" si="32"/>
        <v>1.1539763813106988E-4</v>
      </c>
    </row>
    <row r="165" spans="2:26" ht="15" x14ac:dyDescent="0.25">
      <c r="B165" s="42" t="s">
        <v>186</v>
      </c>
      <c r="C165" s="5">
        <f>VLOOKUP($B165,'EDGAR-2025'!$A$3:$BG$214,C$9,FALSE)</f>
        <v>187.72986509864</v>
      </c>
      <c r="D165" s="5">
        <f>VLOOKUP($B165,'EDGAR-2025'!$A$3:$BG$214,D$9,FALSE)</f>
        <v>104.49127860787</v>
      </c>
      <c r="E165" s="5">
        <f>VLOOKUP($B165,'EDGAR-2025'!$A$3:$BG$214,E$9,FALSE)</f>
        <v>83.344610236448005</v>
      </c>
      <c r="F165" s="5">
        <f>VLOOKUP($B165,'EDGAR-2025'!$A$3:$BG$214,F$9,FALSE)</f>
        <v>89.818923380292006</v>
      </c>
      <c r="G165" s="5">
        <f>VLOOKUP($B165,'EDGAR-2025'!$A$3:$BG$214,G$9,FALSE)</f>
        <v>87.633839129040993</v>
      </c>
      <c r="H165" s="5">
        <f>VLOOKUP($B165,'EDGAR-2025'!$A$3:$BG$214,H$9,FALSE)</f>
        <v>79.531218245682993</v>
      </c>
      <c r="I165" s="5">
        <f>VLOOKUP($B165,'EDGAR-2025'!$A$3:$BG$214,I$9,FALSE)</f>
        <v>78.990161447979006</v>
      </c>
      <c r="J165" s="5">
        <f>VLOOKUP($B165,'EDGAR-2025'!$A$3:$BG$214,J$9,FALSE)</f>
        <v>80.304029615728993</v>
      </c>
      <c r="K165" s="5">
        <f>VLOOKUP($B165,'EDGAR-2025'!$A$3:$BG$214,K$9,FALSE)</f>
        <v>78.706488948024997</v>
      </c>
      <c r="L165" s="5">
        <f>VLOOKUP($B165,'EDGAR-2025'!$A$3:$BG$214,L$9,FALSE)</f>
        <v>81.798281667927</v>
      </c>
      <c r="M165" s="5">
        <f>VLOOKUP($B165,'EDGAR-2025'!$A$3:$BG$214,M$9,FALSE)</f>
        <v>83.001887405765999</v>
      </c>
      <c r="N165" s="5">
        <f>VLOOKUP($B165,'EDGAR-2025'!$A$3:$BG$214,N$9,FALSE)</f>
        <v>81.15223393174</v>
      </c>
      <c r="O165" s="5">
        <f>VLOOKUP($B165,'EDGAR-2025'!$A$3:$BG$214,O$9,FALSE)</f>
        <v>75.701070276663998</v>
      </c>
      <c r="P165" s="5">
        <f>VLOOKUP($B165,'EDGAR-2025'!$A$3:$BG$214,P$9,FALSE)</f>
        <v>80.746495665943002</v>
      </c>
      <c r="Q165" s="5">
        <f>VLOOKUP($B165,'EDGAR-2025'!$A$3:$BG$214,Q$9,FALSE)</f>
        <v>75.675454829925002</v>
      </c>
      <c r="R165" s="5">
        <f>VLOOKUP($B165,'EDGAR-2025'!$A$3:$BG$214,R$9,FALSE)</f>
        <v>70.253204473862993</v>
      </c>
      <c r="S165" s="5">
        <f>VLOOKUP($B165,'EDGAR-2025'!$A$3:$BG$214,S$9,FALSE)</f>
        <v>70.883167573080001</v>
      </c>
      <c r="T165" s="15">
        <f t="shared" si="33"/>
        <v>-2.2284474869634141E-2</v>
      </c>
      <c r="U165" s="15">
        <f t="shared" si="34"/>
        <v>-3.7850795991230535E-3</v>
      </c>
      <c r="V165" s="15">
        <f t="shared" si="35"/>
        <v>-6.7172071438737824E-2</v>
      </c>
      <c r="W165" s="5">
        <f>VLOOKUP($B165,'EDGAR-P-2025'!$A$3:$BI$214,W$9,FALSE)</f>
        <v>19.483359995000029</v>
      </c>
      <c r="X165" s="4">
        <f t="shared" si="36"/>
        <v>4.1652073334663999</v>
      </c>
      <c r="Y165" s="43">
        <f t="shared" si="31"/>
        <v>2.2118022049731922E-3</v>
      </c>
      <c r="Z165" s="43">
        <f t="shared" si="32"/>
        <v>2.5264504440070516E-3</v>
      </c>
    </row>
    <row r="166" spans="2:26" ht="15" x14ac:dyDescent="0.25">
      <c r="B166" s="42" t="s">
        <v>36</v>
      </c>
      <c r="C166" s="5">
        <f>VLOOKUP($B166,'EDGAR-2025'!$A$3:$BG$214,C$9,FALSE)</f>
        <v>2436.2695413389001</v>
      </c>
      <c r="D166" s="5">
        <f>VLOOKUP($B166,'EDGAR-2025'!$A$3:$BG$214,D$9,FALSE)</f>
        <v>1739.3020661508999</v>
      </c>
      <c r="E166" s="5">
        <f>VLOOKUP($B166,'EDGAR-2025'!$A$3:$BG$214,E$9,FALSE)</f>
        <v>1746.8967613816999</v>
      </c>
      <c r="F166" s="5">
        <f>VLOOKUP($B166,'EDGAR-2025'!$A$3:$BG$214,F$9,FALSE)</f>
        <v>1832.6123126016</v>
      </c>
      <c r="G166" s="5">
        <f>VLOOKUP($B166,'EDGAR-2025'!$A$3:$BG$214,G$9,FALSE)</f>
        <v>1819.8019768761999</v>
      </c>
      <c r="H166" s="5">
        <f>VLOOKUP($B166,'EDGAR-2025'!$A$3:$BG$214,H$9,FALSE)</f>
        <v>1764.2471865752</v>
      </c>
      <c r="I166" s="5">
        <f>VLOOKUP($B166,'EDGAR-2025'!$A$3:$BG$214,I$9,FALSE)</f>
        <v>1750.1989145181001</v>
      </c>
      <c r="J166" s="5">
        <f>VLOOKUP($B166,'EDGAR-2025'!$A$3:$BG$214,J$9,FALSE)</f>
        <v>1757.1139178742001</v>
      </c>
      <c r="K166" s="5">
        <f>VLOOKUP($B166,'EDGAR-2025'!$A$3:$BG$214,K$9,FALSE)</f>
        <v>1734.6382442792001</v>
      </c>
      <c r="L166" s="5">
        <f>VLOOKUP($B166,'EDGAR-2025'!$A$3:$BG$214,L$9,FALSE)</f>
        <v>1763.2401319838</v>
      </c>
      <c r="M166" s="5">
        <f>VLOOKUP($B166,'EDGAR-2025'!$A$3:$BG$214,M$9,FALSE)</f>
        <v>1831.1327548908</v>
      </c>
      <c r="N166" s="5">
        <f>VLOOKUP($B166,'EDGAR-2025'!$A$3:$BG$214,N$9,FALSE)</f>
        <v>1858.0020311188</v>
      </c>
      <c r="O166" s="5">
        <f>VLOOKUP($B166,'EDGAR-2025'!$A$3:$BG$214,O$9,FALSE)</f>
        <v>1784.1991488506001</v>
      </c>
      <c r="P166" s="5">
        <f>VLOOKUP($B166,'EDGAR-2025'!$A$3:$BG$214,P$9,FALSE)</f>
        <v>1938.4595531351999</v>
      </c>
      <c r="Q166" s="5">
        <f>VLOOKUP($B166,'EDGAR-2025'!$A$3:$BG$214,Q$9,FALSE)</f>
        <v>1895.4728805241</v>
      </c>
      <c r="R166" s="5">
        <f>VLOOKUP($B166,'EDGAR-2025'!$A$3:$BG$214,R$9,FALSE)</f>
        <v>1948.3023700442</v>
      </c>
      <c r="S166" s="5">
        <f>VLOOKUP($B166,'EDGAR-2025'!$A$3:$BG$214,S$9,FALSE)</f>
        <v>2009.1540965653001</v>
      </c>
      <c r="T166" s="15">
        <f t="shared" si="33"/>
        <v>1.4673581779493849E-2</v>
      </c>
      <c r="U166" s="15">
        <f t="shared" si="34"/>
        <v>2.6589024795804495E-2</v>
      </c>
      <c r="V166" s="15">
        <f t="shared" si="35"/>
        <v>-3.9721637023054979E-2</v>
      </c>
      <c r="W166" s="5">
        <f>VLOOKUP($B166,'EDGAR-P-2025'!$A$3:$BI$214,W$9,FALSE)</f>
        <v>143.89555100999661</v>
      </c>
      <c r="X166" s="4">
        <f t="shared" si="36"/>
        <v>12.912157589846</v>
      </c>
      <c r="Y166" s="43">
        <f t="shared" si="31"/>
        <v>5.0639801151129177E-2</v>
      </c>
      <c r="Z166" s="43">
        <f t="shared" si="32"/>
        <v>1.865925481195959E-2</v>
      </c>
    </row>
    <row r="167" spans="2:26" ht="15" x14ac:dyDescent="0.25">
      <c r="B167" s="42" t="s">
        <v>187</v>
      </c>
      <c r="C167" s="5">
        <f>VLOOKUP($B167,'EDGAR-2025'!$A$3:$BG$214,C$9,FALSE)</f>
        <v>0.55302212663264005</v>
      </c>
      <c r="D167" s="5">
        <f>VLOOKUP($B167,'EDGAR-2025'!$A$3:$BG$214,D$9,FALSE)</f>
        <v>0.74191211469226004</v>
      </c>
      <c r="E167" s="5">
        <f>VLOOKUP($B167,'EDGAR-2025'!$A$3:$BG$214,E$9,FALSE)</f>
        <v>0.73121032216114001</v>
      </c>
      <c r="F167" s="5">
        <f>VLOOKUP($B167,'EDGAR-2025'!$A$3:$BG$214,F$9,FALSE)</f>
        <v>0.76176929939881</v>
      </c>
      <c r="G167" s="5">
        <f>VLOOKUP($B167,'EDGAR-2025'!$A$3:$BG$214,G$9,FALSE)</f>
        <v>0.84722828138900996</v>
      </c>
      <c r="H167" s="5">
        <f>VLOOKUP($B167,'EDGAR-2025'!$A$3:$BG$214,H$9,FALSE)</f>
        <v>0.94308484888548005</v>
      </c>
      <c r="I167" s="5">
        <f>VLOOKUP($B167,'EDGAR-2025'!$A$3:$BG$214,I$9,FALSE)</f>
        <v>0.95923616089090002</v>
      </c>
      <c r="J167" s="5">
        <f>VLOOKUP($B167,'EDGAR-2025'!$A$3:$BG$214,J$9,FALSE)</f>
        <v>1.1071969608094001</v>
      </c>
      <c r="K167" s="5">
        <f>VLOOKUP($B167,'EDGAR-2025'!$A$3:$BG$214,K$9,FALSE)</f>
        <v>1.2105926514017</v>
      </c>
      <c r="L167" s="5">
        <f>VLOOKUP($B167,'EDGAR-2025'!$A$3:$BG$214,L$9,FALSE)</f>
        <v>1.3114836803150001</v>
      </c>
      <c r="M167" s="5">
        <f>VLOOKUP($B167,'EDGAR-2025'!$A$3:$BG$214,M$9,FALSE)</f>
        <v>1.4591001331658999</v>
      </c>
      <c r="N167" s="5">
        <f>VLOOKUP($B167,'EDGAR-2025'!$A$3:$BG$214,N$9,FALSE)</f>
        <v>1.5151491176494001</v>
      </c>
      <c r="O167" s="5">
        <f>VLOOKUP($B167,'EDGAR-2025'!$A$3:$BG$214,O$9,FALSE)</f>
        <v>1.4553677711058</v>
      </c>
      <c r="P167" s="5">
        <f>VLOOKUP($B167,'EDGAR-2025'!$A$3:$BG$214,P$9,FALSE)</f>
        <v>1.7065965325279999</v>
      </c>
      <c r="Q167" s="5">
        <f>VLOOKUP($B167,'EDGAR-2025'!$A$3:$BG$214,Q$9,FALSE)</f>
        <v>2.2012471511687002</v>
      </c>
      <c r="R167" s="5">
        <f>VLOOKUP($B167,'EDGAR-2025'!$A$3:$BG$214,R$9,FALSE)</f>
        <v>2.2883067238931001</v>
      </c>
      <c r="S167" s="5">
        <f>VLOOKUP($B167,'EDGAR-2025'!$A$3:$BG$214,S$9,FALSE)</f>
        <v>2.3113819996754001</v>
      </c>
      <c r="T167" s="15">
        <f t="shared" si="33"/>
        <v>3.8413391383830042E-2</v>
      </c>
      <c r="U167" s="15">
        <f t="shared" si="34"/>
        <v>7.548511343610087E-2</v>
      </c>
      <c r="V167" s="15">
        <f t="shared" si="35"/>
        <v>-3.9455751151639018E-2</v>
      </c>
      <c r="W167" s="5">
        <f>VLOOKUP($B167,'EDGAR-P-2025'!$A$3:$BI$214,W$9,FALSE)</f>
        <v>12.79441199800025</v>
      </c>
      <c r="X167" s="4">
        <f t="shared" si="36"/>
        <v>0.11842272375520001</v>
      </c>
      <c r="Y167" s="43">
        <f t="shared" si="31"/>
        <v>4.1295353151940962E-5</v>
      </c>
      <c r="Z167" s="43">
        <f t="shared" si="32"/>
        <v>1.6590797419671057E-3</v>
      </c>
    </row>
    <row r="168" spans="2:26" ht="15" x14ac:dyDescent="0.25">
      <c r="B168" s="42" t="s">
        <v>188</v>
      </c>
      <c r="C168" s="5">
        <f>VLOOKUP($B168,'EDGAR-2025'!$A$3:$BG$214,C$9,FALSE)</f>
        <v>9.5399544461271003E-3</v>
      </c>
      <c r="D168" s="5">
        <f>VLOOKUP($B168,'EDGAR-2025'!$A$3:$BG$214,D$9,FALSE)</f>
        <v>9.7272784327092996E-3</v>
      </c>
      <c r="E168" s="5">
        <f>VLOOKUP($B168,'EDGAR-2025'!$A$3:$BG$214,E$9,FALSE)</f>
        <v>1.1498506740689E-2</v>
      </c>
      <c r="F168" s="5">
        <f>VLOOKUP($B168,'EDGAR-2025'!$A$3:$BG$214,F$9,FALSE)</f>
        <v>1.2030761788455E-2</v>
      </c>
      <c r="G168" s="5">
        <f>VLOOKUP($B168,'EDGAR-2025'!$A$3:$BG$214,G$9,FALSE)</f>
        <v>1.2210631208018E-2</v>
      </c>
      <c r="H168" s="5">
        <f>VLOOKUP($B168,'EDGAR-2025'!$A$3:$BG$214,H$9,FALSE)</f>
        <v>1.4896749354723999E-2</v>
      </c>
      <c r="I168" s="5">
        <f>VLOOKUP($B168,'EDGAR-2025'!$A$3:$BG$214,I$9,FALSE)</f>
        <v>1.4878296214789E-2</v>
      </c>
      <c r="J168" s="5">
        <f>VLOOKUP($B168,'EDGAR-2025'!$A$3:$BG$214,J$9,FALSE)</f>
        <v>1.4995960538314999E-2</v>
      </c>
      <c r="K168" s="5">
        <f>VLOOKUP($B168,'EDGAR-2025'!$A$3:$BG$214,K$9,FALSE)</f>
        <v>1.5675013251326999E-2</v>
      </c>
      <c r="L168" s="5">
        <f>VLOOKUP($B168,'EDGAR-2025'!$A$3:$BG$214,L$9,FALSE)</f>
        <v>1.6364719226256999E-2</v>
      </c>
      <c r="M168" s="5">
        <f>VLOOKUP($B168,'EDGAR-2025'!$A$3:$BG$214,M$9,FALSE)</f>
        <v>1.720861364348E-2</v>
      </c>
      <c r="N168" s="5">
        <f>VLOOKUP($B168,'EDGAR-2025'!$A$3:$BG$214,N$9,FALSE)</f>
        <v>1.6924944310588001E-2</v>
      </c>
      <c r="O168" s="5">
        <f>VLOOKUP($B168,'EDGAR-2025'!$A$3:$BG$214,O$9,FALSE)</f>
        <v>1.5589204172399999E-2</v>
      </c>
      <c r="P168" s="5">
        <f>VLOOKUP($B168,'EDGAR-2025'!$A$3:$BG$214,P$9,FALSE)</f>
        <v>1.5944080239454001E-2</v>
      </c>
      <c r="Q168" s="5">
        <f>VLOOKUP($B168,'EDGAR-2025'!$A$3:$BG$214,Q$9,FALSE)</f>
        <v>1.7287472785442001E-2</v>
      </c>
      <c r="R168" s="5">
        <f>VLOOKUP($B168,'EDGAR-2025'!$A$3:$BG$214,R$9,FALSE)</f>
        <v>1.7340819504411999E-2</v>
      </c>
      <c r="S168" s="5">
        <f>VLOOKUP($B168,'EDGAR-2025'!$A$3:$BG$214,S$9,FALSE)</f>
        <v>1.7572642798089001E-2</v>
      </c>
      <c r="T168" s="15">
        <f t="shared" si="33"/>
        <v>-1.6484147925505677E-2</v>
      </c>
      <c r="U168" s="15">
        <f t="shared" si="34"/>
        <v>1.7541882534007069E-2</v>
      </c>
      <c r="V168" s="15">
        <f t="shared" si="35"/>
        <v>-7.8921390444539385E-2</v>
      </c>
      <c r="W168" s="5">
        <f>VLOOKUP($B168,'EDGAR-P-2025'!$A$3:$BI$214,W$9,FALSE)</f>
        <v>4.0960000000000484E-3</v>
      </c>
      <c r="X168" s="4">
        <f t="shared" si="36"/>
        <v>4.1320664820771</v>
      </c>
      <c r="Y168" s="43">
        <f t="shared" si="31"/>
        <v>4.6128895449378023E-7</v>
      </c>
      <c r="Z168" s="43">
        <f t="shared" si="32"/>
        <v>5.3113739218023367E-7</v>
      </c>
    </row>
    <row r="169" spans="2:26" ht="15" x14ac:dyDescent="0.25">
      <c r="B169" s="42" t="s">
        <v>189</v>
      </c>
      <c r="C169" s="5">
        <f>VLOOKUP($B169,'EDGAR-2025'!$A$3:$BG$214,C$9,FALSE)</f>
        <v>2.0797672361396E-2</v>
      </c>
      <c r="D169" s="5">
        <f>VLOOKUP($B169,'EDGAR-2025'!$A$3:$BG$214,D$9,FALSE)</f>
        <v>6.0769899391029003E-2</v>
      </c>
      <c r="E169" s="5">
        <f>VLOOKUP($B169,'EDGAR-2025'!$A$3:$BG$214,E$9,FALSE)</f>
        <v>9.8743424078177003E-2</v>
      </c>
      <c r="F169" s="5">
        <f>VLOOKUP($B169,'EDGAR-2025'!$A$3:$BG$214,F$9,FALSE)</f>
        <v>7.7770479428313E-2</v>
      </c>
      <c r="G169" s="5">
        <f>VLOOKUP($B169,'EDGAR-2025'!$A$3:$BG$214,G$9,FALSE)</f>
        <v>7.9826828213658996E-2</v>
      </c>
      <c r="H169" s="5">
        <f>VLOOKUP($B169,'EDGAR-2025'!$A$3:$BG$214,H$9,FALSE)</f>
        <v>9.1007002962550002E-2</v>
      </c>
      <c r="I169" s="5">
        <f>VLOOKUP($B169,'EDGAR-2025'!$A$3:$BG$214,I$9,FALSE)</f>
        <v>9.7307011014546002E-2</v>
      </c>
      <c r="J169" s="5">
        <f>VLOOKUP($B169,'EDGAR-2025'!$A$3:$BG$214,J$9,FALSE)</f>
        <v>0.10188385467831</v>
      </c>
      <c r="K169" s="5">
        <f>VLOOKUP($B169,'EDGAR-2025'!$A$3:$BG$214,K$9,FALSE)</f>
        <v>0.1115379145568</v>
      </c>
      <c r="L169" s="5">
        <f>VLOOKUP($B169,'EDGAR-2025'!$A$3:$BG$214,L$9,FALSE)</f>
        <v>0.10399026702377</v>
      </c>
      <c r="M169" s="5">
        <f>VLOOKUP($B169,'EDGAR-2025'!$A$3:$BG$214,M$9,FALSE)</f>
        <v>0.11108959264198</v>
      </c>
      <c r="N169" s="5">
        <f>VLOOKUP($B169,'EDGAR-2025'!$A$3:$BG$214,N$9,FALSE)</f>
        <v>0.13017554279308</v>
      </c>
      <c r="O169" s="5">
        <f>VLOOKUP($B169,'EDGAR-2025'!$A$3:$BG$214,O$9,FALSE)</f>
        <v>0.11961375879928</v>
      </c>
      <c r="P169" s="5">
        <f>VLOOKUP($B169,'EDGAR-2025'!$A$3:$BG$214,P$9,FALSE)</f>
        <v>0.11621631118009</v>
      </c>
      <c r="Q169" s="5">
        <f>VLOOKUP($B169,'EDGAR-2025'!$A$3:$BG$214,Q$9,FALSE)</f>
        <v>0.13014172468842999</v>
      </c>
      <c r="R169" s="5">
        <f>VLOOKUP($B169,'EDGAR-2025'!$A$3:$BG$214,R$9,FALSE)</f>
        <v>0.13054355838775999</v>
      </c>
      <c r="S169" s="5">
        <f>VLOOKUP($B169,'EDGAR-2025'!$A$3:$BG$214,S$9,FALSE)</f>
        <v>0.13512034144912999</v>
      </c>
      <c r="T169" s="15">
        <f t="shared" si="33"/>
        <v>0.17180682453855312</v>
      </c>
      <c r="U169" s="15">
        <f t="shared" si="34"/>
        <v>0.12003797996197829</v>
      </c>
      <c r="V169" s="15">
        <f t="shared" si="35"/>
        <v>-8.1134933392122965E-2</v>
      </c>
      <c r="W169" s="5">
        <f>VLOOKUP($B169,'EDGAR-P-2025'!$A$3:$BI$214,W$9,FALSE)</f>
        <v>5.6344999999999784E-2</v>
      </c>
      <c r="X169" s="4">
        <f t="shared" si="36"/>
        <v>2.310329981242</v>
      </c>
      <c r="Y169" s="43">
        <f t="shared" si="31"/>
        <v>3.5479313215887344E-6</v>
      </c>
      <c r="Z169" s="43">
        <f t="shared" si="32"/>
        <v>7.306380947850292E-6</v>
      </c>
    </row>
    <row r="170" spans="2:26" ht="15" x14ac:dyDescent="0.25">
      <c r="B170" s="42" t="s">
        <v>190</v>
      </c>
      <c r="C170" s="5">
        <f>VLOOKUP($B170,'EDGAR-2025'!$A$3:$BG$214,C$9,FALSE)</f>
        <v>7.1496540900040997E-2</v>
      </c>
      <c r="D170" s="5">
        <f>VLOOKUP($B170,'EDGAR-2025'!$A$3:$BG$214,D$9,FALSE)</f>
        <v>0.11544679255548</v>
      </c>
      <c r="E170" s="5">
        <f>VLOOKUP($B170,'EDGAR-2025'!$A$3:$BG$214,E$9,FALSE)</f>
        <v>0.18227106046183</v>
      </c>
      <c r="F170" s="5">
        <f>VLOOKUP($B170,'EDGAR-2025'!$A$3:$BG$214,F$9,FALSE)</f>
        <v>0.14115884261576001</v>
      </c>
      <c r="G170" s="5">
        <f>VLOOKUP($B170,'EDGAR-2025'!$A$3:$BG$214,G$9,FALSE)</f>
        <v>0.14588200013506999</v>
      </c>
      <c r="H170" s="5">
        <f>VLOOKUP($B170,'EDGAR-2025'!$A$3:$BG$214,H$9,FALSE)</f>
        <v>0.16670294014183001</v>
      </c>
      <c r="I170" s="5">
        <f>VLOOKUP($B170,'EDGAR-2025'!$A$3:$BG$214,I$9,FALSE)</f>
        <v>0.17777410371863001</v>
      </c>
      <c r="J170" s="5">
        <f>VLOOKUP($B170,'EDGAR-2025'!$A$3:$BG$214,J$9,FALSE)</f>
        <v>0.18240606515377</v>
      </c>
      <c r="K170" s="5">
        <f>VLOOKUP($B170,'EDGAR-2025'!$A$3:$BG$214,K$9,FALSE)</f>
        <v>0.19635444300144</v>
      </c>
      <c r="L170" s="5">
        <f>VLOOKUP($B170,'EDGAR-2025'!$A$3:$BG$214,L$9,FALSE)</f>
        <v>0.19627000794150001</v>
      </c>
      <c r="M170" s="5">
        <f>VLOOKUP($B170,'EDGAR-2025'!$A$3:$BG$214,M$9,FALSE)</f>
        <v>0.25922050404048003</v>
      </c>
      <c r="N170" s="5">
        <f>VLOOKUP($B170,'EDGAR-2025'!$A$3:$BG$214,N$9,FALSE)</f>
        <v>0.29471206167396002</v>
      </c>
      <c r="O170" s="5">
        <f>VLOOKUP($B170,'EDGAR-2025'!$A$3:$BG$214,O$9,FALSE)</f>
        <v>0.2776449537397</v>
      </c>
      <c r="P170" s="5">
        <f>VLOOKUP($B170,'EDGAR-2025'!$A$3:$BG$214,P$9,FALSE)</f>
        <v>0.28222621490772998</v>
      </c>
      <c r="Q170" s="5">
        <f>VLOOKUP($B170,'EDGAR-2025'!$A$3:$BG$214,Q$9,FALSE)</f>
        <v>0.29606497550626998</v>
      </c>
      <c r="R170" s="5">
        <f>VLOOKUP($B170,'EDGAR-2025'!$A$3:$BG$214,R$9,FALSE)</f>
        <v>0.29701522264022001</v>
      </c>
      <c r="S170" s="5">
        <f>VLOOKUP($B170,'EDGAR-2025'!$A$3:$BG$214,S$9,FALSE)</f>
        <v>0.30746017256776997</v>
      </c>
      <c r="T170" s="15">
        <f t="shared" si="33"/>
        <v>0.13691647489404479</v>
      </c>
      <c r="U170" s="15">
        <f t="shared" si="34"/>
        <v>0.22882531736720801</v>
      </c>
      <c r="V170" s="15">
        <f t="shared" si="35"/>
        <v>-5.7911128025500913E-2</v>
      </c>
      <c r="W170" s="5">
        <f>VLOOKUP($B170,'EDGAR-P-2025'!$A$3:$BI$214,W$9,FALSE)</f>
        <v>0.18045400003999573</v>
      </c>
      <c r="X170" s="4">
        <f t="shared" si="36"/>
        <v>1.6331700134585001</v>
      </c>
      <c r="Y170" s="43">
        <f t="shared" si="31"/>
        <v>8.0323702289076817E-6</v>
      </c>
      <c r="Z170" s="43">
        <f t="shared" si="32"/>
        <v>2.3399869870540522E-5</v>
      </c>
    </row>
    <row r="171" spans="2:26" ht="15" x14ac:dyDescent="0.25">
      <c r="B171" s="42" t="s">
        <v>191</v>
      </c>
      <c r="C171" s="5">
        <f>VLOOKUP($B171,'EDGAR-2025'!$A$3:$BG$214,C$9,FALSE)</f>
        <v>9.0966865028832999E-2</v>
      </c>
      <c r="D171" s="5">
        <f>VLOOKUP($B171,'EDGAR-2025'!$A$3:$BG$214,D$9,FALSE)</f>
        <v>2.3175673597922001E-2</v>
      </c>
      <c r="E171" s="5">
        <f>VLOOKUP($B171,'EDGAR-2025'!$A$3:$BG$214,E$9,FALSE)</f>
        <v>3.6092890483980997E-2</v>
      </c>
      <c r="F171" s="5">
        <f>VLOOKUP($B171,'EDGAR-2025'!$A$3:$BG$214,F$9,FALSE)</f>
        <v>2.7711438435905001E-2</v>
      </c>
      <c r="G171" s="5">
        <f>VLOOKUP($B171,'EDGAR-2025'!$A$3:$BG$214,G$9,FALSE)</f>
        <v>2.8386110386131001E-2</v>
      </c>
      <c r="H171" s="5">
        <f>VLOOKUP($B171,'EDGAR-2025'!$A$3:$BG$214,H$9,FALSE)</f>
        <v>3.3309952202922002E-2</v>
      </c>
      <c r="I171" s="5">
        <f>VLOOKUP($B171,'EDGAR-2025'!$A$3:$BG$214,I$9,FALSE)</f>
        <v>3.7174070559986998E-2</v>
      </c>
      <c r="J171" s="5">
        <f>VLOOKUP($B171,'EDGAR-2025'!$A$3:$BG$214,J$9,FALSE)</f>
        <v>3.7931934366617001E-2</v>
      </c>
      <c r="K171" s="5">
        <f>VLOOKUP($B171,'EDGAR-2025'!$A$3:$BG$214,K$9,FALSE)</f>
        <v>4.1043516083003002E-2</v>
      </c>
      <c r="L171" s="5">
        <f>VLOOKUP($B171,'EDGAR-2025'!$A$3:$BG$214,L$9,FALSE)</f>
        <v>3.7445034971382997E-2</v>
      </c>
      <c r="M171" s="5">
        <f>VLOOKUP($B171,'EDGAR-2025'!$A$3:$BG$214,M$9,FALSE)</f>
        <v>2.817929525984E-2</v>
      </c>
      <c r="N171" s="5">
        <f>VLOOKUP($B171,'EDGAR-2025'!$A$3:$BG$214,N$9,FALSE)</f>
        <v>3.5009301110521002E-2</v>
      </c>
      <c r="O171" s="5">
        <f>VLOOKUP($B171,'EDGAR-2025'!$A$3:$BG$214,O$9,FALSE)</f>
        <v>3.2488598726474999E-2</v>
      </c>
      <c r="P171" s="5">
        <f>VLOOKUP($B171,'EDGAR-2025'!$A$3:$BG$214,P$9,FALSE)</f>
        <v>2.8839554496256001E-2</v>
      </c>
      <c r="Q171" s="5">
        <f>VLOOKUP($B171,'EDGAR-2025'!$A$3:$BG$214,Q$9,FALSE)</f>
        <v>2.8732073625324001E-2</v>
      </c>
      <c r="R171" s="5">
        <f>VLOOKUP($B171,'EDGAR-2025'!$A$3:$BG$214,R$9,FALSE)</f>
        <v>2.8763849567220001E-2</v>
      </c>
      <c r="S171" s="5">
        <f>VLOOKUP($B171,'EDGAR-2025'!$A$3:$BG$214,S$9,FALSE)</f>
        <v>2.8653081338532001E-2</v>
      </c>
      <c r="T171" s="15">
        <f t="shared" si="33"/>
        <v>0.24237674461699021</v>
      </c>
      <c r="U171" s="15">
        <f t="shared" si="34"/>
        <v>-2.536171127293485E-3</v>
      </c>
      <c r="V171" s="15">
        <f t="shared" si="35"/>
        <v>-7.2000934154280549E-2</v>
      </c>
      <c r="W171" s="5">
        <f>VLOOKUP($B171,'EDGAR-P-2025'!$A$3:$BI$214,W$9,FALSE)</f>
        <v>6.3750000000000664E-3</v>
      </c>
      <c r="X171" s="4">
        <f t="shared" si="36"/>
        <v>5.4916550761601002</v>
      </c>
      <c r="Y171" s="43">
        <f t="shared" si="31"/>
        <v>9.541776687990246E-7</v>
      </c>
      <c r="Z171" s="43">
        <f t="shared" si="32"/>
        <v>8.2666036990942008E-7</v>
      </c>
    </row>
    <row r="172" spans="2:26" ht="15" x14ac:dyDescent="0.25">
      <c r="B172" s="42" t="s">
        <v>192</v>
      </c>
      <c r="C172" s="5">
        <f>VLOOKUP($B172,'EDGAR-2025'!$A$3:$BG$214,C$9,FALSE)</f>
        <v>2.9422330804187002E-2</v>
      </c>
      <c r="D172" s="5">
        <f>VLOOKUP($B172,'EDGAR-2025'!$A$3:$BG$214,D$9,FALSE)</f>
        <v>6.6303961795552993E-2</v>
      </c>
      <c r="E172" s="5">
        <f>VLOOKUP($B172,'EDGAR-2025'!$A$3:$BG$214,E$9,FALSE)</f>
        <v>9.7021002034236997E-2</v>
      </c>
      <c r="F172" s="5">
        <f>VLOOKUP($B172,'EDGAR-2025'!$A$3:$BG$214,F$9,FALSE)</f>
        <v>6.8967308054922002E-2</v>
      </c>
      <c r="G172" s="5">
        <f>VLOOKUP($B172,'EDGAR-2025'!$A$3:$BG$214,G$9,FALSE)</f>
        <v>8.7632847391986998E-2</v>
      </c>
      <c r="H172" s="5">
        <f>VLOOKUP($B172,'EDGAR-2025'!$A$3:$BG$214,H$9,FALSE)</f>
        <v>8.2508774638372001E-2</v>
      </c>
      <c r="I172" s="5">
        <f>VLOOKUP($B172,'EDGAR-2025'!$A$3:$BG$214,I$9,FALSE)</f>
        <v>9.2196571898612995E-2</v>
      </c>
      <c r="J172" s="5">
        <f>VLOOKUP($B172,'EDGAR-2025'!$A$3:$BG$214,J$9,FALSE)</f>
        <v>9.5072320590586998E-2</v>
      </c>
      <c r="K172" s="5">
        <f>VLOOKUP($B172,'EDGAR-2025'!$A$3:$BG$214,K$9,FALSE)</f>
        <v>0.10116271405976</v>
      </c>
      <c r="L172" s="5">
        <f>VLOOKUP($B172,'EDGAR-2025'!$A$3:$BG$214,L$9,FALSE)</f>
        <v>0.10914960732308999</v>
      </c>
      <c r="M172" s="5">
        <f>VLOOKUP($B172,'EDGAR-2025'!$A$3:$BG$214,M$9,FALSE)</f>
        <v>0.11021128611309999</v>
      </c>
      <c r="N172" s="5">
        <f>VLOOKUP($B172,'EDGAR-2025'!$A$3:$BG$214,N$9,FALSE)</f>
        <v>0.11651386205052</v>
      </c>
      <c r="O172" s="5">
        <f>VLOOKUP($B172,'EDGAR-2025'!$A$3:$BG$214,O$9,FALSE)</f>
        <v>0.12382358371211</v>
      </c>
      <c r="P172" s="5">
        <f>VLOOKUP($B172,'EDGAR-2025'!$A$3:$BG$214,P$9,FALSE)</f>
        <v>0.11738888556950999</v>
      </c>
      <c r="Q172" s="5">
        <f>VLOOKUP($B172,'EDGAR-2025'!$A$3:$BG$214,Q$9,FALSE)</f>
        <v>0.12712738617141001</v>
      </c>
      <c r="R172" s="5">
        <f>VLOOKUP($B172,'EDGAR-2025'!$A$3:$BG$214,R$9,FALSE)</f>
        <v>0.12751891323285</v>
      </c>
      <c r="S172" s="5">
        <f>VLOOKUP($B172,'EDGAR-2025'!$A$3:$BG$214,S$9,FALSE)</f>
        <v>0.13198389123998</v>
      </c>
      <c r="T172" s="15">
        <f t="shared" si="33"/>
        <v>5.7186302416907031E-2</v>
      </c>
      <c r="U172" s="15">
        <f t="shared" si="34"/>
        <v>3.3456562154437819E-2</v>
      </c>
      <c r="V172" s="15">
        <f t="shared" si="35"/>
        <v>6.2736927031227685E-2</v>
      </c>
      <c r="W172" s="5">
        <f>VLOOKUP($B172,'EDGAR-P-2025'!$A$3:$BI$214,W$9,FALSE)</f>
        <v>0.11048799999999835</v>
      </c>
      <c r="X172" s="4">
        <f t="shared" si="36"/>
        <v>1.0545386109851</v>
      </c>
      <c r="Y172" s="43">
        <f t="shared" si="31"/>
        <v>3.1755825379994805E-6</v>
      </c>
      <c r="Z172" s="43">
        <f t="shared" si="32"/>
        <v>1.4327223678517599E-5</v>
      </c>
    </row>
    <row r="173" spans="2:26" ht="15" x14ac:dyDescent="0.25">
      <c r="B173" s="42" t="s">
        <v>193</v>
      </c>
      <c r="C173" s="5">
        <f>VLOOKUP($B173,'EDGAR-2025'!$A$3:$BG$214,C$9,FALSE)</f>
        <v>0.12276109176317999</v>
      </c>
      <c r="D173" s="5">
        <f>VLOOKUP($B173,'EDGAR-2025'!$A$3:$BG$214,D$9,FALSE)</f>
        <v>0.21783473176303</v>
      </c>
      <c r="E173" s="5">
        <f>VLOOKUP($B173,'EDGAR-2025'!$A$3:$BG$214,E$9,FALSE)</f>
        <v>0.26307666142028002</v>
      </c>
      <c r="F173" s="5">
        <f>VLOOKUP($B173,'EDGAR-2025'!$A$3:$BG$214,F$9,FALSE)</f>
        <v>0.26769066240734002</v>
      </c>
      <c r="G173" s="5">
        <f>VLOOKUP($B173,'EDGAR-2025'!$A$3:$BG$214,G$9,FALSE)</f>
        <v>0.26814618231449</v>
      </c>
      <c r="H173" s="5">
        <f>VLOOKUP($B173,'EDGAR-2025'!$A$3:$BG$214,H$9,FALSE)</f>
        <v>0.27876873293971</v>
      </c>
      <c r="I173" s="5">
        <f>VLOOKUP($B173,'EDGAR-2025'!$A$3:$BG$214,I$9,FALSE)</f>
        <v>0.28654387307092999</v>
      </c>
      <c r="J173" s="5">
        <f>VLOOKUP($B173,'EDGAR-2025'!$A$3:$BG$214,J$9,FALSE)</f>
        <v>0.32882797349232001</v>
      </c>
      <c r="K173" s="5">
        <f>VLOOKUP($B173,'EDGAR-2025'!$A$3:$BG$214,K$9,FALSE)</f>
        <v>0.35416153798791999</v>
      </c>
      <c r="L173" s="5">
        <f>VLOOKUP($B173,'EDGAR-2025'!$A$3:$BG$214,L$9,FALSE)</f>
        <v>0.31653133709298997</v>
      </c>
      <c r="M173" s="5">
        <f>VLOOKUP($B173,'EDGAR-2025'!$A$3:$BG$214,M$9,FALSE)</f>
        <v>0.34465262408497999</v>
      </c>
      <c r="N173" s="5">
        <f>VLOOKUP($B173,'EDGAR-2025'!$A$3:$BG$214,N$9,FALSE)</f>
        <v>0.37345648764859002</v>
      </c>
      <c r="O173" s="5">
        <f>VLOOKUP($B173,'EDGAR-2025'!$A$3:$BG$214,O$9,FALSE)</f>
        <v>0.31317730025459001</v>
      </c>
      <c r="P173" s="5">
        <f>VLOOKUP($B173,'EDGAR-2025'!$A$3:$BG$214,P$9,FALSE)</f>
        <v>0.34345568088071998</v>
      </c>
      <c r="Q173" s="5">
        <f>VLOOKUP($B173,'EDGAR-2025'!$A$3:$BG$214,Q$9,FALSE)</f>
        <v>0.33243631224370002</v>
      </c>
      <c r="R173" s="5">
        <f>VLOOKUP($B173,'EDGAR-2025'!$A$3:$BG$214,R$9,FALSE)</f>
        <v>0.33333695484943998</v>
      </c>
      <c r="S173" s="5">
        <f>VLOOKUP($B173,'EDGAR-2025'!$A$3:$BG$214,S$9,FALSE)</f>
        <v>0.34975752102376001</v>
      </c>
      <c r="T173" s="15">
        <f t="shared" si="33"/>
        <v>8.3573608760651563E-2</v>
      </c>
      <c r="U173" s="15">
        <f t="shared" si="34"/>
        <v>8.6207820084891806E-2</v>
      </c>
      <c r="V173" s="15">
        <f t="shared" si="35"/>
        <v>-0.16140886391755682</v>
      </c>
      <c r="W173" s="5">
        <f>VLOOKUP($B173,'EDGAR-P-2025'!$A$3:$BI$214,W$9,FALSE)</f>
        <v>0.19890900001000039</v>
      </c>
      <c r="X173" s="4">
        <f t="shared" si="36"/>
        <v>1.8775243333877001</v>
      </c>
      <c r="Y173" s="43">
        <f t="shared" si="31"/>
        <v>1.017854768529826E-5</v>
      </c>
      <c r="Z173" s="43">
        <f t="shared" si="32"/>
        <v>2.5792970592404401E-5</v>
      </c>
    </row>
    <row r="174" spans="2:26" ht="15" x14ac:dyDescent="0.25">
      <c r="B174" s="42" t="s">
        <v>194</v>
      </c>
      <c r="C174" s="5">
        <f>VLOOKUP($B174,'EDGAR-2025'!$A$3:$BG$214,C$9,FALSE)</f>
        <v>3.8585597398028998E-2</v>
      </c>
      <c r="D174" s="5">
        <f>VLOOKUP($B174,'EDGAR-2025'!$A$3:$BG$214,D$9,FALSE)</f>
        <v>8.9278997370938001E-2</v>
      </c>
      <c r="E174" s="5">
        <f>VLOOKUP($B174,'EDGAR-2025'!$A$3:$BG$214,E$9,FALSE)</f>
        <v>0.12361400685575</v>
      </c>
      <c r="F174" s="5">
        <f>VLOOKUP($B174,'EDGAR-2025'!$A$3:$BG$214,F$9,FALSE)</f>
        <v>0.12725173075522</v>
      </c>
      <c r="G174" s="5">
        <f>VLOOKUP($B174,'EDGAR-2025'!$A$3:$BG$214,G$9,FALSE)</f>
        <v>0.13277007621983</v>
      </c>
      <c r="H174" s="5">
        <f>VLOOKUP($B174,'EDGAR-2025'!$A$3:$BG$214,H$9,FALSE)</f>
        <v>0.13341219550482</v>
      </c>
      <c r="I174" s="5">
        <f>VLOOKUP($B174,'EDGAR-2025'!$A$3:$BG$214,I$9,FALSE)</f>
        <v>0.13161031062101999</v>
      </c>
      <c r="J174" s="5">
        <f>VLOOKUP($B174,'EDGAR-2025'!$A$3:$BG$214,J$9,FALSE)</f>
        <v>0.14071795177235999</v>
      </c>
      <c r="K174" s="5">
        <f>VLOOKUP($B174,'EDGAR-2025'!$A$3:$BG$214,K$9,FALSE)</f>
        <v>0.1464036490418</v>
      </c>
      <c r="L174" s="5">
        <f>VLOOKUP($B174,'EDGAR-2025'!$A$3:$BG$214,L$9,FALSE)</f>
        <v>0.14909879932434</v>
      </c>
      <c r="M174" s="5">
        <f>VLOOKUP($B174,'EDGAR-2025'!$A$3:$BG$214,M$9,FALSE)</f>
        <v>0.15250172403344001</v>
      </c>
      <c r="N174" s="5">
        <f>VLOOKUP($B174,'EDGAR-2025'!$A$3:$BG$214,N$9,FALSE)</f>
        <v>0.15910105078303</v>
      </c>
      <c r="O174" s="5">
        <f>VLOOKUP($B174,'EDGAR-2025'!$A$3:$BG$214,O$9,FALSE)</f>
        <v>0.15406379054687999</v>
      </c>
      <c r="P174" s="5">
        <f>VLOOKUP($B174,'EDGAR-2025'!$A$3:$BG$214,P$9,FALSE)</f>
        <v>0.15833310063059999</v>
      </c>
      <c r="Q174" s="5">
        <f>VLOOKUP($B174,'EDGAR-2025'!$A$3:$BG$214,Q$9,FALSE)</f>
        <v>0.14121121239272</v>
      </c>
      <c r="R174" s="5">
        <f>VLOOKUP($B174,'EDGAR-2025'!$A$3:$BG$214,R$9,FALSE)</f>
        <v>0.14563546479766001</v>
      </c>
      <c r="S174" s="5">
        <f>VLOOKUP($B174,'EDGAR-2025'!$A$3:$BG$214,S$9,FALSE)</f>
        <v>0.14772185881892999</v>
      </c>
      <c r="T174" s="15">
        <f t="shared" si="33"/>
        <v>4.3273784551726813E-2</v>
      </c>
      <c r="U174" s="15">
        <f t="shared" si="34"/>
        <v>3.304853584549905E-2</v>
      </c>
      <c r="V174" s="15">
        <f t="shared" si="35"/>
        <v>-3.1660760324075055E-2</v>
      </c>
      <c r="W174" s="5">
        <f>VLOOKUP($B174,'EDGAR-P-2025'!$A$3:$BI$214,W$9,FALSE)</f>
        <v>0.21337899995999371</v>
      </c>
      <c r="X174" s="4">
        <f t="shared" si="36"/>
        <v>0.74562656499871005</v>
      </c>
      <c r="Y174" s="43">
        <f t="shared" si="31"/>
        <v>4.3362953536368831E-6</v>
      </c>
      <c r="Z174" s="43">
        <f t="shared" si="32"/>
        <v>2.766932753534568E-5</v>
      </c>
    </row>
    <row r="175" spans="2:26" ht="15" x14ac:dyDescent="0.25">
      <c r="B175" s="42" t="s">
        <v>195</v>
      </c>
      <c r="C175" s="5">
        <f>VLOOKUP($B175,'EDGAR-2025'!$A$3:$BG$214,C$9,FALSE)</f>
        <v>173.90235123986</v>
      </c>
      <c r="D175" s="5">
        <f>VLOOKUP($B175,'EDGAR-2025'!$A$3:$BG$214,D$9,FALSE)</f>
        <v>346.38372999083998</v>
      </c>
      <c r="E175" s="5">
        <f>VLOOKUP($B175,'EDGAR-2025'!$A$3:$BG$214,E$9,FALSE)</f>
        <v>486.87701171523997</v>
      </c>
      <c r="F175" s="5">
        <f>VLOOKUP($B175,'EDGAR-2025'!$A$3:$BG$214,F$9,FALSE)</f>
        <v>509.21495373393998</v>
      </c>
      <c r="G175" s="5">
        <f>VLOOKUP($B175,'EDGAR-2025'!$A$3:$BG$214,G$9,FALSE)</f>
        <v>539.34265964097995</v>
      </c>
      <c r="H175" s="5">
        <f>VLOOKUP($B175,'EDGAR-2025'!$A$3:$BG$214,H$9,FALSE)</f>
        <v>547.19637428021997</v>
      </c>
      <c r="I175" s="5">
        <f>VLOOKUP($B175,'EDGAR-2025'!$A$3:$BG$214,I$9,FALSE)</f>
        <v>585.92775081513003</v>
      </c>
      <c r="J175" s="5">
        <f>VLOOKUP($B175,'EDGAR-2025'!$A$3:$BG$214,J$9,FALSE)</f>
        <v>611.44829335155998</v>
      </c>
      <c r="K175" s="5">
        <f>VLOOKUP($B175,'EDGAR-2025'!$A$3:$BG$214,K$9,FALSE)</f>
        <v>609.50988318455995</v>
      </c>
      <c r="L175" s="5">
        <f>VLOOKUP($B175,'EDGAR-2025'!$A$3:$BG$214,L$9,FALSE)</f>
        <v>603.32946170969001</v>
      </c>
      <c r="M175" s="5">
        <f>VLOOKUP($B175,'EDGAR-2025'!$A$3:$BG$214,M$9,FALSE)</f>
        <v>580.04293160577004</v>
      </c>
      <c r="N175" s="5">
        <f>VLOOKUP($B175,'EDGAR-2025'!$A$3:$BG$214,N$9,FALSE)</f>
        <v>579.80877324066</v>
      </c>
      <c r="O175" s="5">
        <f>VLOOKUP($B175,'EDGAR-2025'!$A$3:$BG$214,O$9,FALSE)</f>
        <v>577.10449997168996</v>
      </c>
      <c r="P175" s="5">
        <f>VLOOKUP($B175,'EDGAR-2025'!$A$3:$BG$214,P$9,FALSE)</f>
        <v>590.32098227637005</v>
      </c>
      <c r="Q175" s="5">
        <f>VLOOKUP($B175,'EDGAR-2025'!$A$3:$BG$214,Q$9,FALSE)</f>
        <v>620.43077084699996</v>
      </c>
      <c r="R175" s="5">
        <f>VLOOKUP($B175,'EDGAR-2025'!$A$3:$BG$214,R$9,FALSE)</f>
        <v>635.43382995473996</v>
      </c>
      <c r="S175" s="5">
        <f>VLOOKUP($B175,'EDGAR-2025'!$A$3:$BG$214,S$9,FALSE)</f>
        <v>652.51103489421996</v>
      </c>
      <c r="T175" s="15">
        <f t="shared" si="33"/>
        <v>-4.0369143791096906E-4</v>
      </c>
      <c r="U175" s="15">
        <f t="shared" si="34"/>
        <v>-1.9500198925453627E-2</v>
      </c>
      <c r="V175" s="15">
        <f t="shared" si="35"/>
        <v>-4.6640778714943654E-3</v>
      </c>
      <c r="W175" s="5">
        <f>VLOOKUP($B175,'EDGAR-P-2025'!$A$3:$BI$214,W$9,FALSE)</f>
        <v>34.140661997999601</v>
      </c>
      <c r="X175" s="4">
        <f t="shared" si="36"/>
        <v>16.982938798159001</v>
      </c>
      <c r="Y175" s="43">
        <f t="shared" si="31"/>
        <v>1.5802674319417797E-2</v>
      </c>
      <c r="Z175" s="43">
        <f t="shared" si="32"/>
        <v>4.4270952590146724E-3</v>
      </c>
    </row>
    <row r="176" spans="2:26" ht="15" x14ac:dyDescent="0.25">
      <c r="B176" s="42" t="s">
        <v>196</v>
      </c>
      <c r="C176" s="5">
        <f>VLOOKUP($B176,'EDGAR-2025'!$A$3:$BG$214,C$9,FALSE)</f>
        <v>2.3651885109777999</v>
      </c>
      <c r="D176" s="5">
        <f>VLOOKUP($B176,'EDGAR-2025'!$A$3:$BG$214,D$9,FALSE)</f>
        <v>5.7486262466660003</v>
      </c>
      <c r="E176" s="5">
        <f>VLOOKUP($B176,'EDGAR-2025'!$A$3:$BG$214,E$9,FALSE)</f>
        <v>6.9781173141102997</v>
      </c>
      <c r="F176" s="5">
        <f>VLOOKUP($B176,'EDGAR-2025'!$A$3:$BG$214,F$9,FALSE)</f>
        <v>7.4789697637783004</v>
      </c>
      <c r="G176" s="5">
        <f>VLOOKUP($B176,'EDGAR-2025'!$A$3:$BG$214,G$9,FALSE)</f>
        <v>7.3640895728198004</v>
      </c>
      <c r="H176" s="5">
        <f>VLOOKUP($B176,'EDGAR-2025'!$A$3:$BG$214,H$9,FALSE)</f>
        <v>7.8408817193202003</v>
      </c>
      <c r="I176" s="5">
        <f>VLOOKUP($B176,'EDGAR-2025'!$A$3:$BG$214,I$9,FALSE)</f>
        <v>8.3827252868917004</v>
      </c>
      <c r="J176" s="5">
        <f>VLOOKUP($B176,'EDGAR-2025'!$A$3:$BG$214,J$9,FALSE)</f>
        <v>9.2183703808257995</v>
      </c>
      <c r="K176" s="5">
        <f>VLOOKUP($B176,'EDGAR-2025'!$A$3:$BG$214,K$9,FALSE)</f>
        <v>10.297131029434</v>
      </c>
      <c r="L176" s="5">
        <f>VLOOKUP($B176,'EDGAR-2025'!$A$3:$BG$214,L$9,FALSE)</f>
        <v>10.202899798263999</v>
      </c>
      <c r="M176" s="5">
        <f>VLOOKUP($B176,'EDGAR-2025'!$A$3:$BG$214,M$9,FALSE)</f>
        <v>10.735522904912999</v>
      </c>
      <c r="N176" s="5">
        <f>VLOOKUP($B176,'EDGAR-2025'!$A$3:$BG$214,N$9,FALSE)</f>
        <v>11.028839511072</v>
      </c>
      <c r="O176" s="5">
        <f>VLOOKUP($B176,'EDGAR-2025'!$A$3:$BG$214,O$9,FALSE)</f>
        <v>10.814944961145001</v>
      </c>
      <c r="P176" s="5">
        <f>VLOOKUP($B176,'EDGAR-2025'!$A$3:$BG$214,P$9,FALSE)</f>
        <v>13.124116565684</v>
      </c>
      <c r="Q176" s="5">
        <f>VLOOKUP($B176,'EDGAR-2025'!$A$3:$BG$214,Q$9,FALSE)</f>
        <v>14.543786145525001</v>
      </c>
      <c r="R176" s="5">
        <f>VLOOKUP($B176,'EDGAR-2025'!$A$3:$BG$214,R$9,FALSE)</f>
        <v>13.717002602206</v>
      </c>
      <c r="S176" s="5">
        <f>VLOOKUP($B176,'EDGAR-2025'!$A$3:$BG$214,S$9,FALSE)</f>
        <v>14.202340090674999</v>
      </c>
      <c r="T176" s="15">
        <f t="shared" si="33"/>
        <v>2.7322060486198341E-2</v>
      </c>
      <c r="U176" s="15">
        <f t="shared" si="34"/>
        <v>3.9762585545035201E-2</v>
      </c>
      <c r="V176" s="15">
        <f t="shared" si="35"/>
        <v>-1.9394112110550532E-2</v>
      </c>
      <c r="W176" s="5">
        <f>VLOOKUP($B176,'EDGAR-P-2025'!$A$3:$BI$214,W$9,FALSE)</f>
        <v>16.743859000000167</v>
      </c>
      <c r="X176" s="4">
        <f t="shared" si="36"/>
        <v>0.65867966942817002</v>
      </c>
      <c r="Y176" s="43">
        <f t="shared" si="31"/>
        <v>3.0059075846763304E-4</v>
      </c>
      <c r="Z176" s="43">
        <f t="shared" si="32"/>
        <v>2.1712132822982225E-3</v>
      </c>
    </row>
    <row r="177" spans="2:26" ht="15" x14ac:dyDescent="0.25">
      <c r="B177" s="42" t="s">
        <v>197</v>
      </c>
      <c r="C177" s="5">
        <f>VLOOKUP($B177,'EDGAR-2025'!$A$3:$BG$214,C$9,FALSE)</f>
        <v>66.147722541239006</v>
      </c>
      <c r="D177" s="5">
        <f>VLOOKUP($B177,'EDGAR-2025'!$A$3:$BG$214,D$9,FALSE)</f>
        <v>61.585684725237002</v>
      </c>
      <c r="E177" s="5">
        <f>VLOOKUP($B177,'EDGAR-2025'!$A$3:$BG$214,E$9,FALSE)</f>
        <v>60.895929073775001</v>
      </c>
      <c r="F177" s="5">
        <f>VLOOKUP($B177,'EDGAR-2025'!$A$3:$BG$214,F$9,FALSE)</f>
        <v>65.274704402474995</v>
      </c>
      <c r="G177" s="5">
        <f>VLOOKUP($B177,'EDGAR-2025'!$A$3:$BG$214,G$9,FALSE)</f>
        <v>58.028055466089</v>
      </c>
      <c r="H177" s="5">
        <f>VLOOKUP($B177,'EDGAR-2025'!$A$3:$BG$214,H$9,FALSE)</f>
        <v>58.982095814864998</v>
      </c>
      <c r="I177" s="5">
        <f>VLOOKUP($B177,'EDGAR-2025'!$A$3:$BG$214,I$9,FALSE)</f>
        <v>50.088162672087002</v>
      </c>
      <c r="J177" s="5">
        <f>VLOOKUP($B177,'EDGAR-2025'!$A$3:$BG$214,J$9,FALSE)</f>
        <v>57.947107162575001</v>
      </c>
      <c r="K177" s="5">
        <f>VLOOKUP($B177,'EDGAR-2025'!$A$3:$BG$214,K$9,FALSE)</f>
        <v>59.954764482515998</v>
      </c>
      <c r="L177" s="5">
        <f>VLOOKUP($B177,'EDGAR-2025'!$A$3:$BG$214,L$9,FALSE)</f>
        <v>59.883265312062001</v>
      </c>
      <c r="M177" s="5">
        <f>VLOOKUP($B177,'EDGAR-2025'!$A$3:$BG$214,M$9,FALSE)</f>
        <v>58.960835325707997</v>
      </c>
      <c r="N177" s="5">
        <f>VLOOKUP($B177,'EDGAR-2025'!$A$3:$BG$214,N$9,FALSE)</f>
        <v>59.137880867695998</v>
      </c>
      <c r="O177" s="5">
        <f>VLOOKUP($B177,'EDGAR-2025'!$A$3:$BG$214,O$9,FALSE)</f>
        <v>59.042837529629999</v>
      </c>
      <c r="P177" s="5">
        <f>VLOOKUP($B177,'EDGAR-2025'!$A$3:$BG$214,P$9,FALSE)</f>
        <v>58.042142053730998</v>
      </c>
      <c r="Q177" s="5">
        <f>VLOOKUP($B177,'EDGAR-2025'!$A$3:$BG$214,Q$9,FALSE)</f>
        <v>58.563004761450003</v>
      </c>
      <c r="R177" s="5">
        <f>VLOOKUP($B177,'EDGAR-2025'!$A$3:$BG$214,R$9,FALSE)</f>
        <v>56.767929332568997</v>
      </c>
      <c r="S177" s="5">
        <f>VLOOKUP($B177,'EDGAR-2025'!$A$3:$BG$214,S$9,FALSE)</f>
        <v>55.584486863999999</v>
      </c>
      <c r="T177" s="15">
        <f t="shared" si="33"/>
        <v>3.0027651577522185E-3</v>
      </c>
      <c r="U177" s="15">
        <f t="shared" si="34"/>
        <v>-6.2005186246326116E-3</v>
      </c>
      <c r="V177" s="15">
        <f t="shared" si="35"/>
        <v>-1.6071481877856231E-3</v>
      </c>
      <c r="W177" s="5">
        <f>VLOOKUP($B177,'EDGAR-P-2025'!$A$3:$BI$214,W$9,FALSE)</f>
        <v>9.3629999999999196</v>
      </c>
      <c r="X177" s="4">
        <f t="shared" si="36"/>
        <v>6.3161252662283998</v>
      </c>
      <c r="Y177" s="43">
        <f t="shared" si="31"/>
        <v>1.611801535995097E-3</v>
      </c>
      <c r="Z177" s="43">
        <f t="shared" si="32"/>
        <v>1.2141209479940005E-3</v>
      </c>
    </row>
    <row r="178" spans="2:26" ht="15" x14ac:dyDescent="0.25">
      <c r="B178" s="42" t="s">
        <v>198</v>
      </c>
      <c r="C178" s="5">
        <f>VLOOKUP($B178,'EDGAR-2025'!$A$3:$BG$214,C$9,FALSE)</f>
        <v>0.26590490222886998</v>
      </c>
      <c r="D178" s="5">
        <f>VLOOKUP($B178,'EDGAR-2025'!$A$3:$BG$214,D$9,FALSE)</f>
        <v>0.96426542569286</v>
      </c>
      <c r="E178" s="5">
        <f>VLOOKUP($B178,'EDGAR-2025'!$A$3:$BG$214,E$9,FALSE)</f>
        <v>0.91704926237232998</v>
      </c>
      <c r="F178" s="5">
        <f>VLOOKUP($B178,'EDGAR-2025'!$A$3:$BG$214,F$9,FALSE)</f>
        <v>0.78168712452610001</v>
      </c>
      <c r="G178" s="5">
        <f>VLOOKUP($B178,'EDGAR-2025'!$A$3:$BG$214,G$9,FALSE)</f>
        <v>0.88664078159910997</v>
      </c>
      <c r="H178" s="5">
        <f>VLOOKUP($B178,'EDGAR-2025'!$A$3:$BG$214,H$9,FALSE)</f>
        <v>0.80230500032894003</v>
      </c>
      <c r="I178" s="5">
        <f>VLOOKUP($B178,'EDGAR-2025'!$A$3:$BG$214,I$9,FALSE)</f>
        <v>0.92608869139043004</v>
      </c>
      <c r="J178" s="5">
        <f>VLOOKUP($B178,'EDGAR-2025'!$A$3:$BG$214,J$9,FALSE)</f>
        <v>0.98683218072096002</v>
      </c>
      <c r="K178" s="5">
        <f>VLOOKUP($B178,'EDGAR-2025'!$A$3:$BG$214,K$9,FALSE)</f>
        <v>1.1002633948831</v>
      </c>
      <c r="L178" s="5">
        <f>VLOOKUP($B178,'EDGAR-2025'!$A$3:$BG$214,L$9,FALSE)</f>
        <v>1.1527631280427</v>
      </c>
      <c r="M178" s="5">
        <f>VLOOKUP($B178,'EDGAR-2025'!$A$3:$BG$214,M$9,FALSE)</f>
        <v>1.0052806118524</v>
      </c>
      <c r="N178" s="5">
        <f>VLOOKUP($B178,'EDGAR-2025'!$A$3:$BG$214,N$9,FALSE)</f>
        <v>0.89484500012461998</v>
      </c>
      <c r="O178" s="5">
        <f>VLOOKUP($B178,'EDGAR-2025'!$A$3:$BG$214,O$9,FALSE)</f>
        <v>0.83882426621939998</v>
      </c>
      <c r="P178" s="5">
        <f>VLOOKUP($B178,'EDGAR-2025'!$A$3:$BG$214,P$9,FALSE)</f>
        <v>0.78820838995425002</v>
      </c>
      <c r="Q178" s="5">
        <f>VLOOKUP($B178,'EDGAR-2025'!$A$3:$BG$214,Q$9,FALSE)</f>
        <v>0.84240664422639999</v>
      </c>
      <c r="R178" s="5">
        <f>VLOOKUP($B178,'EDGAR-2025'!$A$3:$BG$214,R$9,FALSE)</f>
        <v>0.83947004958274996</v>
      </c>
      <c r="S178" s="5">
        <f>VLOOKUP($B178,'EDGAR-2025'!$A$3:$BG$214,S$9,FALSE)</f>
        <v>0.87821580554976997</v>
      </c>
      <c r="T178" s="15">
        <f t="shared" si="33"/>
        <v>-0.10985550743317696</v>
      </c>
      <c r="U178" s="15">
        <f t="shared" si="34"/>
        <v>-0.11889688692468886</v>
      </c>
      <c r="V178" s="15">
        <f t="shared" si="35"/>
        <v>-6.2603840774009267E-2</v>
      </c>
      <c r="W178" s="5">
        <f>VLOOKUP($B178,'EDGAR-P-2025'!$A$3:$BI$214,W$9,FALSE)</f>
        <v>9.57020000000008E-2</v>
      </c>
      <c r="X178" s="4">
        <f t="shared" si="36"/>
        <v>9.3503270582079008</v>
      </c>
      <c r="Y178" s="43">
        <f t="shared" si="31"/>
        <v>2.4388979187555855E-5</v>
      </c>
      <c r="Z178" s="43">
        <f t="shared" si="32"/>
        <v>1.2409890309187633E-5</v>
      </c>
    </row>
    <row r="179" spans="2:26" ht="15" x14ac:dyDescent="0.25">
      <c r="B179" s="42" t="s">
        <v>199</v>
      </c>
      <c r="C179" s="5">
        <f>VLOOKUP($B179,'EDGAR-2025'!$A$3:$BG$214,C$9,FALSE)</f>
        <v>0.63298046167398003</v>
      </c>
      <c r="D179" s="5">
        <f>VLOOKUP($B179,'EDGAR-2025'!$A$3:$BG$214,D$9,FALSE)</f>
        <v>0.56748893689461999</v>
      </c>
      <c r="E179" s="5">
        <f>VLOOKUP($B179,'EDGAR-2025'!$A$3:$BG$214,E$9,FALSE)</f>
        <v>0.71026414987337005</v>
      </c>
      <c r="F179" s="5">
        <f>VLOOKUP($B179,'EDGAR-2025'!$A$3:$BG$214,F$9,FALSE)</f>
        <v>0.86844236815923004</v>
      </c>
      <c r="G179" s="5">
        <f>VLOOKUP($B179,'EDGAR-2025'!$A$3:$BG$214,G$9,FALSE)</f>
        <v>0.97437265596709999</v>
      </c>
      <c r="H179" s="5">
        <f>VLOOKUP($B179,'EDGAR-2025'!$A$3:$BG$214,H$9,FALSE)</f>
        <v>1.1227343389908</v>
      </c>
      <c r="I179" s="5">
        <f>VLOOKUP($B179,'EDGAR-2025'!$A$3:$BG$214,I$9,FALSE)</f>
        <v>1.207016712725</v>
      </c>
      <c r="J179" s="5">
        <f>VLOOKUP($B179,'EDGAR-2025'!$A$3:$BG$214,J$9,FALSE)</f>
        <v>1.0223888279311</v>
      </c>
      <c r="K179" s="5">
        <f>VLOOKUP($B179,'EDGAR-2025'!$A$3:$BG$214,K$9,FALSE)</f>
        <v>1.0587268059578001</v>
      </c>
      <c r="L179" s="5">
        <f>VLOOKUP($B179,'EDGAR-2025'!$A$3:$BG$214,L$9,FALSE)</f>
        <v>1.0446301773144</v>
      </c>
      <c r="M179" s="5">
        <f>VLOOKUP($B179,'EDGAR-2025'!$A$3:$BG$214,M$9,FALSE)</f>
        <v>1.2107644851793</v>
      </c>
      <c r="N179" s="5">
        <f>VLOOKUP($B179,'EDGAR-2025'!$A$3:$BG$214,N$9,FALSE)</f>
        <v>1.2073052647682001</v>
      </c>
      <c r="O179" s="5">
        <f>VLOOKUP($B179,'EDGAR-2025'!$A$3:$BG$214,O$9,FALSE)</f>
        <v>1.2307371868728001</v>
      </c>
      <c r="P179" s="5">
        <f>VLOOKUP($B179,'EDGAR-2025'!$A$3:$BG$214,P$9,FALSE)</f>
        <v>1.4723702537061001</v>
      </c>
      <c r="Q179" s="5">
        <f>VLOOKUP($B179,'EDGAR-2025'!$A$3:$BG$214,Q$9,FALSE)</f>
        <v>1.4668426011563001</v>
      </c>
      <c r="R179" s="5">
        <f>VLOOKUP($B179,'EDGAR-2025'!$A$3:$BG$214,R$9,FALSE)</f>
        <v>1.4104253426916</v>
      </c>
      <c r="S179" s="5">
        <f>VLOOKUP($B179,'EDGAR-2025'!$A$3:$BG$214,S$9,FALSE)</f>
        <v>1.4617844659099</v>
      </c>
      <c r="T179" s="15">
        <f t="shared" si="33"/>
        <v>-2.8570547397478441E-3</v>
      </c>
      <c r="U179" s="15">
        <f t="shared" si="34"/>
        <v>7.8089713378257819E-2</v>
      </c>
      <c r="V179" s="15">
        <f t="shared" si="35"/>
        <v>1.9408448541056389E-2</v>
      </c>
      <c r="W179" s="5">
        <f>VLOOKUP($B179,'EDGAR-P-2025'!$A$3:$BI$214,W$9,FALSE)</f>
        <v>7.8831229999996637</v>
      </c>
      <c r="X179" s="4">
        <f t="shared" si="36"/>
        <v>0.15315063138914001</v>
      </c>
      <c r="Y179" s="43">
        <f t="shared" si="31"/>
        <v>3.290507626612163E-5</v>
      </c>
      <c r="Z179" s="43">
        <f t="shared" si="32"/>
        <v>1.0222220196425273E-3</v>
      </c>
    </row>
    <row r="180" spans="2:26" ht="15" x14ac:dyDescent="0.25">
      <c r="B180" s="42" t="s">
        <v>200</v>
      </c>
      <c r="C180" s="5">
        <f>VLOOKUP($B180,'EDGAR-2025'!$A$3:$BG$214,C$9,FALSE)</f>
        <v>31.648203974278001</v>
      </c>
      <c r="D180" s="5">
        <f>VLOOKUP($B180,'EDGAR-2025'!$A$3:$BG$214,D$9,FALSE)</f>
        <v>41.731486764373997</v>
      </c>
      <c r="E180" s="5">
        <f>VLOOKUP($B180,'EDGAR-2025'!$A$3:$BG$214,E$9,FALSE)</f>
        <v>48.885856791362997</v>
      </c>
      <c r="F180" s="5">
        <f>VLOOKUP($B180,'EDGAR-2025'!$A$3:$BG$214,F$9,FALSE)</f>
        <v>51.336735434753997</v>
      </c>
      <c r="G180" s="5">
        <f>VLOOKUP($B180,'EDGAR-2025'!$A$3:$BG$214,G$9,FALSE)</f>
        <v>50.151531863618999</v>
      </c>
      <c r="H180" s="5">
        <f>VLOOKUP($B180,'EDGAR-2025'!$A$3:$BG$214,H$9,FALSE)</f>
        <v>52.625936265278</v>
      </c>
      <c r="I180" s="5">
        <f>VLOOKUP($B180,'EDGAR-2025'!$A$3:$BG$214,I$9,FALSE)</f>
        <v>53.863071088364997</v>
      </c>
      <c r="J180" s="5">
        <f>VLOOKUP($B180,'EDGAR-2025'!$A$3:$BG$214,J$9,FALSE)</f>
        <v>55.174629048048999</v>
      </c>
      <c r="K180" s="5">
        <f>VLOOKUP($B180,'EDGAR-2025'!$A$3:$BG$214,K$9,FALSE)</f>
        <v>52.972389849614999</v>
      </c>
      <c r="L180" s="5">
        <f>VLOOKUP($B180,'EDGAR-2025'!$A$3:$BG$214,L$9,FALSE)</f>
        <v>56.888052885653003</v>
      </c>
      <c r="M180" s="5">
        <f>VLOOKUP($B180,'EDGAR-2025'!$A$3:$BG$214,M$9,FALSE)</f>
        <v>54.211705018688001</v>
      </c>
      <c r="N180" s="5">
        <f>VLOOKUP($B180,'EDGAR-2025'!$A$3:$BG$214,N$9,FALSE)</f>
        <v>55.887649952951001</v>
      </c>
      <c r="O180" s="5">
        <f>VLOOKUP($B180,'EDGAR-2025'!$A$3:$BG$214,O$9,FALSE)</f>
        <v>53.876825046057</v>
      </c>
      <c r="P180" s="5">
        <f>VLOOKUP($B180,'EDGAR-2025'!$A$3:$BG$214,P$9,FALSE)</f>
        <v>55.717929153132999</v>
      </c>
      <c r="Q180" s="5">
        <f>VLOOKUP($B180,'EDGAR-2025'!$A$3:$BG$214,Q$9,FALSE)</f>
        <v>56.346650117849997</v>
      </c>
      <c r="R180" s="5">
        <f>VLOOKUP($B180,'EDGAR-2025'!$A$3:$BG$214,R$9,FALSE)</f>
        <v>56.101337083688001</v>
      </c>
      <c r="S180" s="5">
        <f>VLOOKUP($B180,'EDGAR-2025'!$A$3:$BG$214,S$9,FALSE)</f>
        <v>58.868050145779002</v>
      </c>
      <c r="T180" s="15">
        <f t="shared" si="33"/>
        <v>3.0914816895821096E-2</v>
      </c>
      <c r="U180" s="15">
        <f t="shared" si="34"/>
        <v>-8.0655259047957562E-3</v>
      </c>
      <c r="V180" s="15">
        <f t="shared" si="35"/>
        <v>-3.5979772071053517E-2</v>
      </c>
      <c r="W180" s="5">
        <f>VLOOKUP($B180,'EDGAR-P-2025'!$A$3:$BI$214,W$9,FALSE)</f>
        <v>5.868103999999926</v>
      </c>
      <c r="X180" s="4">
        <f t="shared" si="36"/>
        <v>9.5239705964569996</v>
      </c>
      <c r="Y180" s="43">
        <f t="shared" si="31"/>
        <v>1.5232165697457165E-3</v>
      </c>
      <c r="Z180" s="43">
        <f t="shared" si="32"/>
        <v>7.6093004287166059E-4</v>
      </c>
    </row>
    <row r="181" spans="2:26" ht="15" x14ac:dyDescent="0.25">
      <c r="B181" s="42" t="s">
        <v>201</v>
      </c>
      <c r="C181" s="5">
        <f>VLOOKUP($B181,'EDGAR-2025'!$A$3:$BG$214,C$9,FALSE)</f>
        <v>60.634845134258001</v>
      </c>
      <c r="D181" s="5">
        <f>VLOOKUP($B181,'EDGAR-2025'!$A$3:$BG$214,D$9,FALSE)</f>
        <v>42.244424535057</v>
      </c>
      <c r="E181" s="5">
        <f>VLOOKUP($B181,'EDGAR-2025'!$A$3:$BG$214,E$9,FALSE)</f>
        <v>39.911182860982002</v>
      </c>
      <c r="F181" s="5">
        <f>VLOOKUP($B181,'EDGAR-2025'!$A$3:$BG$214,F$9,FALSE)</f>
        <v>37.894281036774998</v>
      </c>
      <c r="G181" s="5">
        <f>VLOOKUP($B181,'EDGAR-2025'!$A$3:$BG$214,G$9,FALSE)</f>
        <v>36.106411527161001</v>
      </c>
      <c r="H181" s="5">
        <f>VLOOKUP($B181,'EDGAR-2025'!$A$3:$BG$214,H$9,FALSE)</f>
        <v>36.380330821774002</v>
      </c>
      <c r="I181" s="5">
        <f>VLOOKUP($B181,'EDGAR-2025'!$A$3:$BG$214,I$9,FALSE)</f>
        <v>33.990215561840998</v>
      </c>
      <c r="J181" s="5">
        <f>VLOOKUP($B181,'EDGAR-2025'!$A$3:$BG$214,J$9,FALSE)</f>
        <v>34.526026150208999</v>
      </c>
      <c r="K181" s="5">
        <f>VLOOKUP($B181,'EDGAR-2025'!$A$3:$BG$214,K$9,FALSE)</f>
        <v>35.444633153116001</v>
      </c>
      <c r="L181" s="5">
        <f>VLOOKUP($B181,'EDGAR-2025'!$A$3:$BG$214,L$9,FALSE)</f>
        <v>37.728843940825001</v>
      </c>
      <c r="M181" s="5">
        <f>VLOOKUP($B181,'EDGAR-2025'!$A$3:$BG$214,M$9,FALSE)</f>
        <v>37.242688394014998</v>
      </c>
      <c r="N181" s="5">
        <f>VLOOKUP($B181,'EDGAR-2025'!$A$3:$BG$214,N$9,FALSE)</f>
        <v>34.807362415509999</v>
      </c>
      <c r="O181" s="5">
        <f>VLOOKUP($B181,'EDGAR-2025'!$A$3:$BG$214,O$9,FALSE)</f>
        <v>32.643851265679999</v>
      </c>
      <c r="P181" s="5">
        <f>VLOOKUP($B181,'EDGAR-2025'!$A$3:$BG$214,P$9,FALSE)</f>
        <v>36.648277308939001</v>
      </c>
      <c r="Q181" s="5">
        <f>VLOOKUP($B181,'EDGAR-2025'!$A$3:$BG$214,Q$9,FALSE)</f>
        <v>33.188678505212998</v>
      </c>
      <c r="R181" s="5">
        <f>VLOOKUP($B181,'EDGAR-2025'!$A$3:$BG$214,R$9,FALSE)</f>
        <v>31.148284794677</v>
      </c>
      <c r="S181" s="5">
        <f>VLOOKUP($B181,'EDGAR-2025'!$A$3:$BG$214,S$9,FALSE)</f>
        <v>29.892541267475998</v>
      </c>
      <c r="T181" s="15">
        <f t="shared" si="33"/>
        <v>-6.5390713815825396E-2</v>
      </c>
      <c r="U181" s="15">
        <f t="shared" si="34"/>
        <v>-3.9138113908001315E-2</v>
      </c>
      <c r="V181" s="15">
        <f t="shared" si="35"/>
        <v>-6.2156710525872794E-2</v>
      </c>
      <c r="W181" s="5">
        <f>VLOOKUP($B181,'EDGAR-P-2025'!$A$3:$BI$214,W$9,FALSE)</f>
        <v>5.4509870000000351</v>
      </c>
      <c r="X181" s="4">
        <f t="shared" si="36"/>
        <v>6.3855155801160004</v>
      </c>
      <c r="Y181" s="43">
        <f t="shared" si="31"/>
        <v>9.4867383447118044E-4</v>
      </c>
      <c r="Z181" s="43">
        <f t="shared" si="32"/>
        <v>7.0684155761434081E-4</v>
      </c>
    </row>
    <row r="182" spans="2:26" ht="15" x14ac:dyDescent="0.25">
      <c r="B182" s="42" t="s">
        <v>202</v>
      </c>
      <c r="C182" s="5">
        <f>VLOOKUP($B182,'EDGAR-2025'!$A$3:$BG$214,C$9,FALSE)</f>
        <v>14.686138983716001</v>
      </c>
      <c r="D182" s="5">
        <f>VLOOKUP($B182,'EDGAR-2025'!$A$3:$BG$214,D$9,FALSE)</f>
        <v>17.63632195956</v>
      </c>
      <c r="E182" s="5">
        <f>VLOOKUP($B182,'EDGAR-2025'!$A$3:$BG$214,E$9,FALSE)</f>
        <v>17.160821730239</v>
      </c>
      <c r="F182" s="5">
        <f>VLOOKUP($B182,'EDGAR-2025'!$A$3:$BG$214,F$9,FALSE)</f>
        <v>16.079266205538001</v>
      </c>
      <c r="G182" s="5">
        <f>VLOOKUP($B182,'EDGAR-2025'!$A$3:$BG$214,G$9,FALSE)</f>
        <v>15.51695206206</v>
      </c>
      <c r="H182" s="5">
        <f>VLOOKUP($B182,'EDGAR-2025'!$A$3:$BG$214,H$9,FALSE)</f>
        <v>15.510974095828001</v>
      </c>
      <c r="I182" s="5">
        <f>VLOOKUP($B182,'EDGAR-2025'!$A$3:$BG$214,I$9,FALSE)</f>
        <v>14.126019750194001</v>
      </c>
      <c r="J182" s="5">
        <f>VLOOKUP($B182,'EDGAR-2025'!$A$3:$BG$214,J$9,FALSE)</f>
        <v>14.294892898436</v>
      </c>
      <c r="K182" s="5">
        <f>VLOOKUP($B182,'EDGAR-2025'!$A$3:$BG$214,K$9,FALSE)</f>
        <v>15.018707109232</v>
      </c>
      <c r="L182" s="5">
        <f>VLOOKUP($B182,'EDGAR-2025'!$A$3:$BG$214,L$9,FALSE)</f>
        <v>15.344297261267</v>
      </c>
      <c r="M182" s="5">
        <f>VLOOKUP($B182,'EDGAR-2025'!$A$3:$BG$214,M$9,FALSE)</f>
        <v>15.450020653631</v>
      </c>
      <c r="N182" s="5">
        <f>VLOOKUP($B182,'EDGAR-2025'!$A$3:$BG$214,N$9,FALSE)</f>
        <v>14.826128816207</v>
      </c>
      <c r="O182" s="5">
        <f>VLOOKUP($B182,'EDGAR-2025'!$A$3:$BG$214,O$9,FALSE)</f>
        <v>13.540579178014999</v>
      </c>
      <c r="P182" s="5">
        <f>VLOOKUP($B182,'EDGAR-2025'!$A$3:$BG$214,P$9,FALSE)</f>
        <v>13.860130321693999</v>
      </c>
      <c r="Q182" s="5">
        <f>VLOOKUP($B182,'EDGAR-2025'!$A$3:$BG$214,Q$9,FALSE)</f>
        <v>13.389272157495</v>
      </c>
      <c r="R182" s="5">
        <f>VLOOKUP($B182,'EDGAR-2025'!$A$3:$BG$214,R$9,FALSE)</f>
        <v>12.618598273871999</v>
      </c>
      <c r="S182" s="5">
        <f>VLOOKUP($B182,'EDGAR-2025'!$A$3:$BG$214,S$9,FALSE)</f>
        <v>13.331364822064</v>
      </c>
      <c r="T182" s="15">
        <f t="shared" si="33"/>
        <v>-4.0381294718682237E-2</v>
      </c>
      <c r="U182" s="15">
        <f t="shared" si="34"/>
        <v>-1.6745608770611653E-2</v>
      </c>
      <c r="V182" s="15">
        <f t="shared" si="35"/>
        <v>-8.6708381812163782E-2</v>
      </c>
      <c r="W182" s="5">
        <f>VLOOKUP($B182,'EDGAR-P-2025'!$A$3:$BI$214,W$9,FALSE)</f>
        <v>2.0819000001999841</v>
      </c>
      <c r="X182" s="4">
        <f t="shared" si="36"/>
        <v>7.1214413827670997</v>
      </c>
      <c r="Y182" s="43">
        <f t="shared" si="31"/>
        <v>4.0408578813105894E-4</v>
      </c>
      <c r="Z182" s="43">
        <f t="shared" si="32"/>
        <v>2.6996458420074082E-4</v>
      </c>
    </row>
    <row r="183" spans="2:26" ht="15" x14ac:dyDescent="0.25">
      <c r="B183" s="42" t="s">
        <v>203</v>
      </c>
      <c r="C183" s="5">
        <f>VLOOKUP($B183,'EDGAR-2025'!$A$3:$BG$214,C$9,FALSE)</f>
        <v>0.15859668055769</v>
      </c>
      <c r="D183" s="5">
        <f>VLOOKUP($B183,'EDGAR-2025'!$A$3:$BG$214,D$9,FALSE)</f>
        <v>0.29890178740389001</v>
      </c>
      <c r="E183" s="5">
        <f>VLOOKUP($B183,'EDGAR-2025'!$A$3:$BG$214,E$9,FALSE)</f>
        <v>0.35846058769569</v>
      </c>
      <c r="F183" s="5">
        <f>VLOOKUP($B183,'EDGAR-2025'!$A$3:$BG$214,F$9,FALSE)</f>
        <v>0.37283870559784998</v>
      </c>
      <c r="G183" s="5">
        <f>VLOOKUP($B183,'EDGAR-2025'!$A$3:$BG$214,G$9,FALSE)</f>
        <v>0.37192695153986999</v>
      </c>
      <c r="H183" s="5">
        <f>VLOOKUP($B183,'EDGAR-2025'!$A$3:$BG$214,H$9,FALSE)</f>
        <v>0.39307435950899</v>
      </c>
      <c r="I183" s="5">
        <f>VLOOKUP($B183,'EDGAR-2025'!$A$3:$BG$214,I$9,FALSE)</f>
        <v>0.37445035218075001</v>
      </c>
      <c r="J183" s="5">
        <f>VLOOKUP($B183,'EDGAR-2025'!$A$3:$BG$214,J$9,FALSE)</f>
        <v>0.33363760432138001</v>
      </c>
      <c r="K183" s="5">
        <f>VLOOKUP($B183,'EDGAR-2025'!$A$3:$BG$214,K$9,FALSE)</f>
        <v>0.32362360432315002</v>
      </c>
      <c r="L183" s="5">
        <f>VLOOKUP($B183,'EDGAR-2025'!$A$3:$BG$214,L$9,FALSE)</f>
        <v>0.29193529147584002</v>
      </c>
      <c r="M183" s="5">
        <f>VLOOKUP($B183,'EDGAR-2025'!$A$3:$BG$214,M$9,FALSE)</f>
        <v>0.32517694395171998</v>
      </c>
      <c r="N183" s="5">
        <f>VLOOKUP($B183,'EDGAR-2025'!$A$3:$BG$214,N$9,FALSE)</f>
        <v>0.31934492049733998</v>
      </c>
      <c r="O183" s="5">
        <f>VLOOKUP($B183,'EDGAR-2025'!$A$3:$BG$214,O$9,FALSE)</f>
        <v>0.30770813517088003</v>
      </c>
      <c r="P183" s="5">
        <f>VLOOKUP($B183,'EDGAR-2025'!$A$3:$BG$214,P$9,FALSE)</f>
        <v>0.33264157652465998</v>
      </c>
      <c r="Q183" s="5">
        <f>VLOOKUP($B183,'EDGAR-2025'!$A$3:$BG$214,Q$9,FALSE)</f>
        <v>0.29904639756056001</v>
      </c>
      <c r="R183" s="5">
        <f>VLOOKUP($B183,'EDGAR-2025'!$A$3:$BG$214,R$9,FALSE)</f>
        <v>0.29983044816095999</v>
      </c>
      <c r="S183" s="5">
        <f>VLOOKUP($B183,'EDGAR-2025'!$A$3:$BG$214,S$9,FALSE)</f>
        <v>0.31454544924377997</v>
      </c>
      <c r="T183" s="15">
        <f t="shared" si="33"/>
        <v>-1.7934923009934822E-2</v>
      </c>
      <c r="U183" s="15">
        <f t="shared" si="34"/>
        <v>4.7965792963567733E-2</v>
      </c>
      <c r="V183" s="15">
        <f t="shared" si="35"/>
        <v>-3.6439550403172594E-2</v>
      </c>
      <c r="W183" s="5">
        <f>VLOOKUP($B183,'EDGAR-P-2025'!$A$3:$BI$214,W$9,FALSE)</f>
        <v>0.63525400000001142</v>
      </c>
      <c r="X183" s="4">
        <f t="shared" si="36"/>
        <v>0.50270430488801998</v>
      </c>
      <c r="Y183" s="43">
        <f t="shared" si="31"/>
        <v>8.7037382100549738E-6</v>
      </c>
      <c r="Z183" s="43">
        <f t="shared" si="32"/>
        <v>8.2374793196304748E-5</v>
      </c>
    </row>
    <row r="184" spans="2:26" ht="15" x14ac:dyDescent="0.25">
      <c r="B184" s="42" t="s">
        <v>204</v>
      </c>
      <c r="C184" s="5">
        <f>VLOOKUP($B184,'EDGAR-2025'!$A$3:$BG$214,C$9,FALSE)</f>
        <v>0.62867758659924</v>
      </c>
      <c r="D184" s="5">
        <f>VLOOKUP($B184,'EDGAR-2025'!$A$3:$BG$214,D$9,FALSE)</f>
        <v>0.75439863314448996</v>
      </c>
      <c r="E184" s="5">
        <f>VLOOKUP($B184,'EDGAR-2025'!$A$3:$BG$214,E$9,FALSE)</f>
        <v>0.78845204548015002</v>
      </c>
      <c r="F184" s="5">
        <f>VLOOKUP($B184,'EDGAR-2025'!$A$3:$BG$214,F$9,FALSE)</f>
        <v>0.78831484726990997</v>
      </c>
      <c r="G184" s="5">
        <f>VLOOKUP($B184,'EDGAR-2025'!$A$3:$BG$214,G$9,FALSE)</f>
        <v>0.77826456228329</v>
      </c>
      <c r="H184" s="5">
        <f>VLOOKUP($B184,'EDGAR-2025'!$A$3:$BG$214,H$9,FALSE)</f>
        <v>0.78266534392591003</v>
      </c>
      <c r="I184" s="5">
        <f>VLOOKUP($B184,'EDGAR-2025'!$A$3:$BG$214,I$9,FALSE)</f>
        <v>0.77319864883309997</v>
      </c>
      <c r="J184" s="5">
        <f>VLOOKUP($B184,'EDGAR-2025'!$A$3:$BG$214,J$9,FALSE)</f>
        <v>0.82245937295980998</v>
      </c>
      <c r="K184" s="5">
        <f>VLOOKUP($B184,'EDGAR-2025'!$A$3:$BG$214,K$9,FALSE)</f>
        <v>0.83783957895929995</v>
      </c>
      <c r="L184" s="5">
        <f>VLOOKUP($B184,'EDGAR-2025'!$A$3:$BG$214,L$9,FALSE)</f>
        <v>0.83665119540681998</v>
      </c>
      <c r="M184" s="5">
        <f>VLOOKUP($B184,'EDGAR-2025'!$A$3:$BG$214,M$9,FALSE)</f>
        <v>0.85623924729759004</v>
      </c>
      <c r="N184" s="5">
        <f>VLOOKUP($B184,'EDGAR-2025'!$A$3:$BG$214,N$9,FALSE)</f>
        <v>0.84654455440904997</v>
      </c>
      <c r="O184" s="5">
        <f>VLOOKUP($B184,'EDGAR-2025'!$A$3:$BG$214,O$9,FALSE)</f>
        <v>0.78959065887691005</v>
      </c>
      <c r="P184" s="5">
        <f>VLOOKUP($B184,'EDGAR-2025'!$A$3:$BG$214,P$9,FALSE)</f>
        <v>0.81719634828922005</v>
      </c>
      <c r="Q184" s="5">
        <f>VLOOKUP($B184,'EDGAR-2025'!$A$3:$BG$214,Q$9,FALSE)</f>
        <v>0.83290798320459003</v>
      </c>
      <c r="R184" s="5">
        <f>VLOOKUP($B184,'EDGAR-2025'!$A$3:$BG$214,R$9,FALSE)</f>
        <v>0.84957747722075005</v>
      </c>
      <c r="S184" s="5">
        <f>VLOOKUP($B184,'EDGAR-2025'!$A$3:$BG$214,S$9,FALSE)</f>
        <v>0.86521620234770003</v>
      </c>
      <c r="T184" s="15">
        <f t="shared" si="33"/>
        <v>-1.1322411252623454E-2</v>
      </c>
      <c r="U184" s="15">
        <f t="shared" si="34"/>
        <v>6.0450179458935716E-3</v>
      </c>
      <c r="V184" s="15">
        <f t="shared" si="35"/>
        <v>-6.7278083871082139E-2</v>
      </c>
      <c r="W184" s="5">
        <f>VLOOKUP($B184,'EDGAR-P-2025'!$A$3:$BI$214,W$9,FALSE)</f>
        <v>15.636171000000008</v>
      </c>
      <c r="X184" s="4">
        <f t="shared" si="36"/>
        <v>5.4140144310844997E-2</v>
      </c>
      <c r="Y184" s="43">
        <f t="shared" si="31"/>
        <v>2.3072551688779355E-5</v>
      </c>
      <c r="Z184" s="43">
        <f t="shared" si="32"/>
        <v>2.027576925933619E-3</v>
      </c>
    </row>
    <row r="185" spans="2:26" ht="15" x14ac:dyDescent="0.25">
      <c r="B185" s="42" t="s">
        <v>205</v>
      </c>
      <c r="C185" s="5">
        <f>VLOOKUP($B185,'EDGAR-2025'!$A$3:$BG$214,C$9,FALSE)</f>
        <v>314.21487965246001</v>
      </c>
      <c r="D185" s="5">
        <f>VLOOKUP($B185,'EDGAR-2025'!$A$3:$BG$214,D$9,FALSE)</f>
        <v>436.25538145162</v>
      </c>
      <c r="E185" s="5">
        <f>VLOOKUP($B185,'EDGAR-2025'!$A$3:$BG$214,E$9,FALSE)</f>
        <v>464.35320225513999</v>
      </c>
      <c r="F185" s="5">
        <f>VLOOKUP($B185,'EDGAR-2025'!$A$3:$BG$214,F$9,FALSE)</f>
        <v>443.97185751628001</v>
      </c>
      <c r="G185" s="5">
        <f>VLOOKUP($B185,'EDGAR-2025'!$A$3:$BG$214,G$9,FALSE)</f>
        <v>461.27559512059997</v>
      </c>
      <c r="H185" s="5">
        <f>VLOOKUP($B185,'EDGAR-2025'!$A$3:$BG$214,H$9,FALSE)</f>
        <v>475.08909501029001</v>
      </c>
      <c r="I185" s="5">
        <f>VLOOKUP($B185,'EDGAR-2025'!$A$3:$BG$214,I$9,FALSE)</f>
        <v>486.60072701837998</v>
      </c>
      <c r="J185" s="5">
        <f>VLOOKUP($B185,'EDGAR-2025'!$A$3:$BG$214,J$9,FALSE)</f>
        <v>462.26770705359002</v>
      </c>
      <c r="K185" s="5">
        <f>VLOOKUP($B185,'EDGAR-2025'!$A$3:$BG$214,K$9,FALSE)</f>
        <v>460.19594581450002</v>
      </c>
      <c r="L185" s="5">
        <f>VLOOKUP($B185,'EDGAR-2025'!$A$3:$BG$214,L$9,FALSE)</f>
        <v>469.58334184045998</v>
      </c>
      <c r="M185" s="5">
        <f>VLOOKUP($B185,'EDGAR-2025'!$A$3:$BG$214,M$9,FALSE)</f>
        <v>473.41822941356997</v>
      </c>
      <c r="N185" s="5">
        <f>VLOOKUP($B185,'EDGAR-2025'!$A$3:$BG$214,N$9,FALSE)</f>
        <v>477.54464093253</v>
      </c>
      <c r="O185" s="5">
        <f>VLOOKUP($B185,'EDGAR-2025'!$A$3:$BG$214,O$9,FALSE)</f>
        <v>450.86165523190999</v>
      </c>
      <c r="P185" s="5">
        <f>VLOOKUP($B185,'EDGAR-2025'!$A$3:$BG$214,P$9,FALSE)</f>
        <v>448.56348500621999</v>
      </c>
      <c r="Q185" s="5">
        <f>VLOOKUP($B185,'EDGAR-2025'!$A$3:$BG$214,Q$9,FALSE)</f>
        <v>429.32811880154998</v>
      </c>
      <c r="R185" s="5">
        <f>VLOOKUP($B185,'EDGAR-2025'!$A$3:$BG$214,R$9,FALSE)</f>
        <v>427.26692645559001</v>
      </c>
      <c r="S185" s="5">
        <f>VLOOKUP($B185,'EDGAR-2025'!$A$3:$BG$214,S$9,FALSE)</f>
        <v>440.16775174881002</v>
      </c>
      <c r="T185" s="15">
        <f t="shared" si="33"/>
        <v>8.7162074938929024E-3</v>
      </c>
      <c r="U185" s="15">
        <f t="shared" si="34"/>
        <v>8.4413912397264257E-3</v>
      </c>
      <c r="V185" s="15">
        <f t="shared" si="35"/>
        <v>-5.5875374600612315E-2</v>
      </c>
      <c r="W185" s="5">
        <f>VLOOKUP($B185,'EDGAR-P-2025'!$A$3:$BI$214,W$9,FALSE)</f>
        <v>58.065096999999625</v>
      </c>
      <c r="X185" s="4">
        <f t="shared" si="36"/>
        <v>8.2242976522115008</v>
      </c>
      <c r="Y185" s="43">
        <f t="shared" si="31"/>
        <v>1.3015467826506625E-2</v>
      </c>
      <c r="Z185" s="43">
        <f t="shared" si="32"/>
        <v>7.5294297356620476E-3</v>
      </c>
    </row>
    <row r="186" spans="2:26" ht="15" x14ac:dyDescent="0.25">
      <c r="B186" s="42" t="s">
        <v>206</v>
      </c>
      <c r="C186" s="5">
        <f>VLOOKUP($B186,'EDGAR-2025'!$A$3:$BG$214,C$9,FALSE)</f>
        <v>260.23255641840001</v>
      </c>
      <c r="D186" s="5">
        <f>VLOOKUP($B186,'EDGAR-2025'!$A$3:$BG$214,D$9,FALSE)</f>
        <v>515.97959274281004</v>
      </c>
      <c r="E186" s="5">
        <f>VLOOKUP($B186,'EDGAR-2025'!$A$3:$BG$214,E$9,FALSE)</f>
        <v>612.93722383598003</v>
      </c>
      <c r="F186" s="5">
        <f>VLOOKUP($B186,'EDGAR-2025'!$A$3:$BG$214,F$9,FALSE)</f>
        <v>647.69155605183005</v>
      </c>
      <c r="G186" s="5">
        <f>VLOOKUP($B186,'EDGAR-2025'!$A$3:$BG$214,G$9,FALSE)</f>
        <v>645.21152812343996</v>
      </c>
      <c r="H186" s="5">
        <f>VLOOKUP($B186,'EDGAR-2025'!$A$3:$BG$214,H$9,FALSE)</f>
        <v>642.04718561610002</v>
      </c>
      <c r="I186" s="5">
        <f>VLOOKUP($B186,'EDGAR-2025'!$A$3:$BG$214,I$9,FALSE)</f>
        <v>630.58654854007</v>
      </c>
      <c r="J186" s="5">
        <f>VLOOKUP($B186,'EDGAR-2025'!$A$3:$BG$214,J$9,FALSE)</f>
        <v>643.79939822765004</v>
      </c>
      <c r="K186" s="5">
        <f>VLOOKUP($B186,'EDGAR-2025'!$A$3:$BG$214,K$9,FALSE)</f>
        <v>648.81583673696002</v>
      </c>
      <c r="L186" s="5">
        <f>VLOOKUP($B186,'EDGAR-2025'!$A$3:$BG$214,L$9,FALSE)</f>
        <v>665.28795132651999</v>
      </c>
      <c r="M186" s="5">
        <f>VLOOKUP($B186,'EDGAR-2025'!$A$3:$BG$214,M$9,FALSE)</f>
        <v>680.49601198403002</v>
      </c>
      <c r="N186" s="5">
        <f>VLOOKUP($B186,'EDGAR-2025'!$A$3:$BG$214,N$9,FALSE)</f>
        <v>654.99008646591005</v>
      </c>
      <c r="O186" s="5">
        <f>VLOOKUP($B186,'EDGAR-2025'!$A$3:$BG$214,O$9,FALSE)</f>
        <v>617.34076356195999</v>
      </c>
      <c r="P186" s="5">
        <f>VLOOKUP($B186,'EDGAR-2025'!$A$3:$BG$214,P$9,FALSE)</f>
        <v>638.77019774459995</v>
      </c>
      <c r="Q186" s="5">
        <f>VLOOKUP($B186,'EDGAR-2025'!$A$3:$BG$214,Q$9,FALSE)</f>
        <v>613.54670916587997</v>
      </c>
      <c r="R186" s="5">
        <f>VLOOKUP($B186,'EDGAR-2025'!$A$3:$BG$214,R$9,FALSE)</f>
        <v>590.36498777521001</v>
      </c>
      <c r="S186" s="5">
        <f>VLOOKUP($B186,'EDGAR-2025'!$A$3:$BG$214,S$9,FALSE)</f>
        <v>588.00889808909994</v>
      </c>
      <c r="T186" s="15">
        <f t="shared" si="33"/>
        <v>-3.7481373981540056E-2</v>
      </c>
      <c r="U186" s="15">
        <f t="shared" si="34"/>
        <v>-7.3110040788920694E-3</v>
      </c>
      <c r="V186" s="15">
        <f t="shared" si="35"/>
        <v>-5.7480752276866109E-2</v>
      </c>
      <c r="W186" s="5">
        <f>VLOOKUP($B186,'EDGAR-P-2025'!$A$3:$BI$214,W$9,FALSE)</f>
        <v>51.339238004001281</v>
      </c>
      <c r="X186" s="4">
        <f t="shared" si="36"/>
        <v>12.758079627416</v>
      </c>
      <c r="Y186" s="43">
        <f t="shared" si="31"/>
        <v>1.7851739222600346E-2</v>
      </c>
      <c r="Z186" s="43">
        <f t="shared" si="32"/>
        <v>6.6572727026282382E-3</v>
      </c>
    </row>
    <row r="187" spans="2:26" ht="15" x14ac:dyDescent="0.25">
      <c r="B187" s="42" t="s">
        <v>207</v>
      </c>
      <c r="C187" s="5">
        <f>VLOOKUP($B187,'EDGAR-2025'!$A$3:$BG$214,C$9,FALSE)</f>
        <v>229.46776403701</v>
      </c>
      <c r="D187" s="5">
        <f>VLOOKUP($B187,'EDGAR-2025'!$A$3:$BG$214,D$9,FALSE)</f>
        <v>367.83388725348999</v>
      </c>
      <c r="E187" s="5">
        <f>VLOOKUP($B187,'EDGAR-2025'!$A$3:$BG$214,E$9,FALSE)</f>
        <v>287.75190719739999</v>
      </c>
      <c r="F187" s="5">
        <f>VLOOKUP($B187,'EDGAR-2025'!$A$3:$BG$214,F$9,FALSE)</f>
        <v>289.52096001883001</v>
      </c>
      <c r="G187" s="5">
        <f>VLOOKUP($B187,'EDGAR-2025'!$A$3:$BG$214,G$9,FALSE)</f>
        <v>284.97218692186999</v>
      </c>
      <c r="H187" s="5">
        <f>VLOOKUP($B187,'EDGAR-2025'!$A$3:$BG$214,H$9,FALSE)</f>
        <v>256.35677287934999</v>
      </c>
      <c r="I187" s="5">
        <f>VLOOKUP($B187,'EDGAR-2025'!$A$3:$BG$214,I$9,FALSE)</f>
        <v>255.24103736762001</v>
      </c>
      <c r="J187" s="5">
        <f>VLOOKUP($B187,'EDGAR-2025'!$A$3:$BG$214,J$9,FALSE)</f>
        <v>271.53973922897001</v>
      </c>
      <c r="K187" s="5">
        <f>VLOOKUP($B187,'EDGAR-2025'!$A$3:$BG$214,K$9,FALSE)</f>
        <v>263.04786027992998</v>
      </c>
      <c r="L187" s="5">
        <f>VLOOKUP($B187,'EDGAR-2025'!$A$3:$BG$214,L$9,FALSE)</f>
        <v>278.38486970705998</v>
      </c>
      <c r="M187" s="5">
        <f>VLOOKUP($B187,'EDGAR-2025'!$A$3:$BG$214,M$9,FALSE)</f>
        <v>271.78906024708999</v>
      </c>
      <c r="N187" s="5">
        <f>VLOOKUP($B187,'EDGAR-2025'!$A$3:$BG$214,N$9,FALSE)</f>
        <v>254.3514191422</v>
      </c>
      <c r="O187" s="5">
        <f>VLOOKUP($B187,'EDGAR-2025'!$A$3:$BG$214,O$9,FALSE)</f>
        <v>214.45456737808999</v>
      </c>
      <c r="P187" s="5">
        <f>VLOOKUP($B187,'EDGAR-2025'!$A$3:$BG$214,P$9,FALSE)</f>
        <v>233.19269616272999</v>
      </c>
      <c r="Q187" s="5">
        <f>VLOOKUP($B187,'EDGAR-2025'!$A$3:$BG$214,Q$9,FALSE)</f>
        <v>238.65441752229</v>
      </c>
      <c r="R187" s="5">
        <f>VLOOKUP($B187,'EDGAR-2025'!$A$3:$BG$214,R$9,FALSE)</f>
        <v>220.99344645400001</v>
      </c>
      <c r="S187" s="5">
        <f>VLOOKUP($B187,'EDGAR-2025'!$A$3:$BG$214,S$9,FALSE)</f>
        <v>220.08394349621</v>
      </c>
      <c r="T187" s="15">
        <f t="shared" si="33"/>
        <v>-6.4158730631163063E-2</v>
      </c>
      <c r="U187" s="15">
        <f t="shared" si="34"/>
        <v>-4.3925931306956434E-2</v>
      </c>
      <c r="V187" s="15">
        <f t="shared" si="35"/>
        <v>-0.15685720134238734</v>
      </c>
      <c r="W187" s="5">
        <f>VLOOKUP($B187,'EDGAR-P-2025'!$A$3:$BI$214,W$9,FALSE)</f>
        <v>46.441048999000124</v>
      </c>
      <c r="X187" s="4">
        <f t="shared" si="36"/>
        <v>5.4768663633691004</v>
      </c>
      <c r="Y187" s="43">
        <f t="shared" si="31"/>
        <v>6.9323418769960191E-3</v>
      </c>
      <c r="Z187" s="43">
        <f t="shared" si="32"/>
        <v>6.0221136854109094E-3</v>
      </c>
    </row>
    <row r="188" spans="2:26" ht="15" x14ac:dyDescent="0.25">
      <c r="B188" s="42" t="s">
        <v>208</v>
      </c>
      <c r="C188" s="5">
        <f>VLOOKUP($B188,'EDGAR-2025'!$A$3:$BG$214,C$9,FALSE)</f>
        <v>4.2390331028943997</v>
      </c>
      <c r="D188" s="5">
        <f>VLOOKUP($B188,'EDGAR-2025'!$A$3:$BG$214,D$9,FALSE)</f>
        <v>14.430057435121</v>
      </c>
      <c r="E188" s="5">
        <f>VLOOKUP($B188,'EDGAR-2025'!$A$3:$BG$214,E$9,FALSE)</f>
        <v>13.518401633198</v>
      </c>
      <c r="F188" s="5">
        <f>VLOOKUP($B188,'EDGAR-2025'!$A$3:$BG$214,F$9,FALSE)</f>
        <v>15.907965483128001</v>
      </c>
      <c r="G188" s="5">
        <f>VLOOKUP($B188,'EDGAR-2025'!$A$3:$BG$214,G$9,FALSE)</f>
        <v>17.894111501327</v>
      </c>
      <c r="H188" s="5">
        <f>VLOOKUP($B188,'EDGAR-2025'!$A$3:$BG$214,H$9,FALSE)</f>
        <v>14.836982296931</v>
      </c>
      <c r="I188" s="5">
        <f>VLOOKUP($B188,'EDGAR-2025'!$A$3:$BG$214,I$9,FALSE)</f>
        <v>17.880462700214</v>
      </c>
      <c r="J188" s="5">
        <f>VLOOKUP($B188,'EDGAR-2025'!$A$3:$BG$214,J$9,FALSE)</f>
        <v>19.711057851987999</v>
      </c>
      <c r="K188" s="5">
        <f>VLOOKUP($B188,'EDGAR-2025'!$A$3:$BG$214,K$9,FALSE)</f>
        <v>23.485993030974999</v>
      </c>
      <c r="L188" s="5">
        <f>VLOOKUP($B188,'EDGAR-2025'!$A$3:$BG$214,L$9,FALSE)</f>
        <v>23.410708230133</v>
      </c>
      <c r="M188" s="5">
        <f>VLOOKUP($B188,'EDGAR-2025'!$A$3:$BG$214,M$9,FALSE)</f>
        <v>21.982916547519999</v>
      </c>
      <c r="N188" s="5">
        <f>VLOOKUP($B188,'EDGAR-2025'!$A$3:$BG$214,N$9,FALSE)</f>
        <v>23.972963750820998</v>
      </c>
      <c r="O188" s="5">
        <f>VLOOKUP($B188,'EDGAR-2025'!$A$3:$BG$214,O$9,FALSE)</f>
        <v>22.614447472759998</v>
      </c>
      <c r="P188" s="5">
        <f>VLOOKUP($B188,'EDGAR-2025'!$A$3:$BG$214,P$9,FALSE)</f>
        <v>22.819639042058</v>
      </c>
      <c r="Q188" s="5">
        <f>VLOOKUP($B188,'EDGAR-2025'!$A$3:$BG$214,Q$9,FALSE)</f>
        <v>20.797134702055001</v>
      </c>
      <c r="R188" s="5">
        <f>VLOOKUP($B188,'EDGAR-2025'!$A$3:$BG$214,R$9,FALSE)</f>
        <v>21.580326111615001</v>
      </c>
      <c r="S188" s="5">
        <f>VLOOKUP($B188,'EDGAR-2025'!$A$3:$BG$214,S$9,FALSE)</f>
        <v>23.334668000665999</v>
      </c>
      <c r="T188" s="15">
        <f t="shared" si="33"/>
        <v>9.0526987126533287E-2</v>
      </c>
      <c r="U188" s="15">
        <f t="shared" si="34"/>
        <v>1.4769079029168408E-2</v>
      </c>
      <c r="V188" s="15">
        <f t="shared" si="35"/>
        <v>-5.6668682778718837E-2</v>
      </c>
      <c r="W188" s="5">
        <f>VLOOKUP($B188,'EDGAR-P-2025'!$A$3:$BI$214,W$9,FALSE)</f>
        <v>21.018859000999988</v>
      </c>
      <c r="X188" s="4">
        <f t="shared" si="36"/>
        <v>1.1405454382505</v>
      </c>
      <c r="Y188" s="43">
        <f t="shared" si="31"/>
        <v>6.5338255664542993E-4</v>
      </c>
      <c r="Z188" s="43">
        <f t="shared" si="32"/>
        <v>2.7255620010730062E-3</v>
      </c>
    </row>
    <row r="189" spans="2:26" ht="15" x14ac:dyDescent="0.25">
      <c r="B189" s="42" t="s">
        <v>209</v>
      </c>
      <c r="C189" s="5">
        <f>VLOOKUP($B189,'EDGAR-2025'!$A$3:$BG$214,C$9,FALSE)</f>
        <v>5.5465328379107</v>
      </c>
      <c r="D189" s="5">
        <f>VLOOKUP($B189,'EDGAR-2025'!$A$3:$BG$214,D$9,FALSE)</f>
        <v>10.868642204867999</v>
      </c>
      <c r="E189" s="5">
        <f>VLOOKUP($B189,'EDGAR-2025'!$A$3:$BG$214,E$9,FALSE)</f>
        <v>16.912918524163</v>
      </c>
      <c r="F189" s="5">
        <f>VLOOKUP($B189,'EDGAR-2025'!$A$3:$BG$214,F$9,FALSE)</f>
        <v>16.239281567406</v>
      </c>
      <c r="G189" s="5">
        <f>VLOOKUP($B189,'EDGAR-2025'!$A$3:$BG$214,G$9,FALSE)</f>
        <v>17.524653199517999</v>
      </c>
      <c r="H189" s="5">
        <f>VLOOKUP($B189,'EDGAR-2025'!$A$3:$BG$214,H$9,FALSE)</f>
        <v>17.623541094008001</v>
      </c>
      <c r="I189" s="5">
        <f>VLOOKUP($B189,'EDGAR-2025'!$A$3:$BG$214,I$9,FALSE)</f>
        <v>18.515977947269999</v>
      </c>
      <c r="J189" s="5">
        <f>VLOOKUP($B189,'EDGAR-2025'!$A$3:$BG$214,J$9,FALSE)</f>
        <v>21.558324387507</v>
      </c>
      <c r="K189" s="5">
        <f>VLOOKUP($B189,'EDGAR-2025'!$A$3:$BG$214,K$9,FALSE)</f>
        <v>23.936295505149999</v>
      </c>
      <c r="L189" s="5">
        <f>VLOOKUP($B189,'EDGAR-2025'!$A$3:$BG$214,L$9,FALSE)</f>
        <v>23.662734883106999</v>
      </c>
      <c r="M189" s="5">
        <f>VLOOKUP($B189,'EDGAR-2025'!$A$3:$BG$214,M$9,FALSE)</f>
        <v>23.647132359103001</v>
      </c>
      <c r="N189" s="5">
        <f>VLOOKUP($B189,'EDGAR-2025'!$A$3:$BG$214,N$9,FALSE)</f>
        <v>23.470809729589</v>
      </c>
      <c r="O189" s="5">
        <f>VLOOKUP($B189,'EDGAR-2025'!$A$3:$BG$214,O$9,FALSE)</f>
        <v>21.668500643914999</v>
      </c>
      <c r="P189" s="5">
        <f>VLOOKUP($B189,'EDGAR-2025'!$A$3:$BG$214,P$9,FALSE)</f>
        <v>23.603220897993999</v>
      </c>
      <c r="Q189" s="5">
        <f>VLOOKUP($B189,'EDGAR-2025'!$A$3:$BG$214,Q$9,FALSE)</f>
        <v>21.443426097579</v>
      </c>
      <c r="R189" s="5">
        <f>VLOOKUP($B189,'EDGAR-2025'!$A$3:$BG$214,R$9,FALSE)</f>
        <v>21.703553195872001</v>
      </c>
      <c r="S189" s="5">
        <f>VLOOKUP($B189,'EDGAR-2025'!$A$3:$BG$214,S$9,FALSE)</f>
        <v>21.867829623024001</v>
      </c>
      <c r="T189" s="15">
        <f t="shared" si="33"/>
        <v>-7.4564064190272283E-3</v>
      </c>
      <c r="U189" s="15">
        <f t="shared" si="34"/>
        <v>-4.0578887695529309E-3</v>
      </c>
      <c r="V189" s="15">
        <f t="shared" si="35"/>
        <v>-7.6789386750550803E-2</v>
      </c>
      <c r="W189" s="5">
        <f>VLOOKUP($B189,'EDGAR-P-2025'!$A$3:$BI$214,W$9,FALSE)</f>
        <v>54.313100999999065</v>
      </c>
      <c r="X189" s="4">
        <f t="shared" si="36"/>
        <v>0.43213901061531002</v>
      </c>
      <c r="Y189" s="43">
        <f t="shared" si="31"/>
        <v>6.3969636074438655E-4</v>
      </c>
      <c r="Z189" s="43">
        <f t="shared" si="32"/>
        <v>7.0429001040919932E-3</v>
      </c>
    </row>
    <row r="190" spans="2:26" ht="15" x14ac:dyDescent="0.25">
      <c r="B190" s="42" t="s">
        <v>210</v>
      </c>
      <c r="C190" s="5">
        <f>VLOOKUP($B190,'EDGAR-2025'!$A$3:$BG$214,C$9,FALSE)</f>
        <v>1.0975990193114999</v>
      </c>
      <c r="D190" s="5">
        <f>VLOOKUP($B190,'EDGAR-2025'!$A$3:$BG$214,D$9,FALSE)</f>
        <v>1.6888345029659</v>
      </c>
      <c r="E190" s="5">
        <f>VLOOKUP($B190,'EDGAR-2025'!$A$3:$BG$214,E$9,FALSE)</f>
        <v>1.7497235094185</v>
      </c>
      <c r="F190" s="5">
        <f>VLOOKUP($B190,'EDGAR-2025'!$A$3:$BG$214,F$9,FALSE)</f>
        <v>1.9565543306527</v>
      </c>
      <c r="G190" s="5">
        <f>VLOOKUP($B190,'EDGAR-2025'!$A$3:$BG$214,G$9,FALSE)</f>
        <v>2.4448828498697002</v>
      </c>
      <c r="H190" s="5">
        <f>VLOOKUP($B190,'EDGAR-2025'!$A$3:$BG$214,H$9,FALSE)</f>
        <v>2.2883185114970002</v>
      </c>
      <c r="I190" s="5">
        <f>VLOOKUP($B190,'EDGAR-2025'!$A$3:$BG$214,I$9,FALSE)</f>
        <v>2.6212417926973002</v>
      </c>
      <c r="J190" s="5">
        <f>VLOOKUP($B190,'EDGAR-2025'!$A$3:$BG$214,J$9,FALSE)</f>
        <v>2.7260773095415001</v>
      </c>
      <c r="K190" s="5">
        <f>VLOOKUP($B190,'EDGAR-2025'!$A$3:$BG$214,K$9,FALSE)</f>
        <v>2.9607309771370001</v>
      </c>
      <c r="L190" s="5">
        <f>VLOOKUP($B190,'EDGAR-2025'!$A$3:$BG$214,L$9,FALSE)</f>
        <v>2.4503995776019001</v>
      </c>
      <c r="M190" s="5">
        <f>VLOOKUP($B190,'EDGAR-2025'!$A$3:$BG$214,M$9,FALSE)</f>
        <v>2.1511952389884001</v>
      </c>
      <c r="N190" s="5">
        <f>VLOOKUP($B190,'EDGAR-2025'!$A$3:$BG$214,N$9,FALSE)</f>
        <v>2.6613130799982998</v>
      </c>
      <c r="O190" s="5">
        <f>VLOOKUP($B190,'EDGAR-2025'!$A$3:$BG$214,O$9,FALSE)</f>
        <v>2.6043602349768999</v>
      </c>
      <c r="P190" s="5">
        <f>VLOOKUP($B190,'EDGAR-2025'!$A$3:$BG$214,P$9,FALSE)</f>
        <v>2.7190994331276999</v>
      </c>
      <c r="Q190" s="5">
        <f>VLOOKUP($B190,'EDGAR-2025'!$A$3:$BG$214,Q$9,FALSE)</f>
        <v>2.8628161337357998</v>
      </c>
      <c r="R190" s="5">
        <f>VLOOKUP($B190,'EDGAR-2025'!$A$3:$BG$214,R$9,FALSE)</f>
        <v>2.4959644392907001</v>
      </c>
      <c r="S190" s="5">
        <f>VLOOKUP($B190,'EDGAR-2025'!$A$3:$BG$214,S$9,FALSE)</f>
        <v>2.5764521751383</v>
      </c>
      <c r="T190" s="15">
        <f t="shared" si="33"/>
        <v>0.23713228430618072</v>
      </c>
      <c r="U190" s="15">
        <f t="shared" si="34"/>
        <v>5.7513989404533672E-2</v>
      </c>
      <c r="V190" s="15">
        <f t="shared" si="35"/>
        <v>-2.1400279978121217E-2</v>
      </c>
      <c r="W190" s="5">
        <f>VLOOKUP($B190,'EDGAR-P-2025'!$A$3:$BI$214,W$9,FALSE)</f>
        <v>0.57308499999998519</v>
      </c>
      <c r="X190" s="4">
        <f t="shared" si="36"/>
        <v>4.6438365687434997</v>
      </c>
      <c r="Y190" s="43">
        <f t="shared" si="31"/>
        <v>7.253402467534546E-5</v>
      </c>
      <c r="Z190" s="43">
        <f t="shared" si="32"/>
        <v>7.4313201268944766E-5</v>
      </c>
    </row>
    <row r="191" spans="2:26" ht="15" x14ac:dyDescent="0.25">
      <c r="B191" s="42" t="s">
        <v>211</v>
      </c>
      <c r="C191" s="5">
        <f>VLOOKUP($B191,'EDGAR-2025'!$A$3:$BG$214,C$9,FALSE)</f>
        <v>57.142410082936003</v>
      </c>
      <c r="D191" s="5">
        <f>VLOOKUP($B191,'EDGAR-2025'!$A$3:$BG$214,D$9,FALSE)</f>
        <v>54.533577563676999</v>
      </c>
      <c r="E191" s="5">
        <f>VLOOKUP($B191,'EDGAR-2025'!$A$3:$BG$214,E$9,FALSE)</f>
        <v>52.883526098471997</v>
      </c>
      <c r="F191" s="5">
        <f>VLOOKUP($B191,'EDGAR-2025'!$A$3:$BG$214,F$9,FALSE)</f>
        <v>48.462051178214999</v>
      </c>
      <c r="G191" s="5">
        <f>VLOOKUP($B191,'EDGAR-2025'!$A$3:$BG$214,G$9,FALSE)</f>
        <v>45.728685958043002</v>
      </c>
      <c r="H191" s="5">
        <f>VLOOKUP($B191,'EDGAR-2025'!$A$3:$BG$214,H$9,FALSE)</f>
        <v>43.968547209667001</v>
      </c>
      <c r="I191" s="5">
        <f>VLOOKUP($B191,'EDGAR-2025'!$A$3:$BG$214,I$9,FALSE)</f>
        <v>42.779219279285002</v>
      </c>
      <c r="J191" s="5">
        <f>VLOOKUP($B191,'EDGAR-2025'!$A$3:$BG$214,J$9,FALSE)</f>
        <v>42.900882638200997</v>
      </c>
      <c r="K191" s="5">
        <f>VLOOKUP($B191,'EDGAR-2025'!$A$3:$BG$214,K$9,FALSE)</f>
        <v>42.489980009740002</v>
      </c>
      <c r="L191" s="5">
        <f>VLOOKUP($B191,'EDGAR-2025'!$A$3:$BG$214,L$9,FALSE)</f>
        <v>41.836179536818001</v>
      </c>
      <c r="M191" s="5">
        <f>VLOOKUP($B191,'EDGAR-2025'!$A$3:$BG$214,M$9,FALSE)</f>
        <v>39.648270922671998</v>
      </c>
      <c r="N191" s="5">
        <f>VLOOKUP($B191,'EDGAR-2025'!$A$3:$BG$214,N$9,FALSE)</f>
        <v>39.495107535651996</v>
      </c>
      <c r="O191" s="5">
        <f>VLOOKUP($B191,'EDGAR-2025'!$A$3:$BG$214,O$9,FALSE)</f>
        <v>38.038845494077997</v>
      </c>
      <c r="P191" s="5">
        <f>VLOOKUP($B191,'EDGAR-2025'!$A$3:$BG$214,P$9,FALSE)</f>
        <v>40.478490039325003</v>
      </c>
      <c r="Q191" s="5">
        <f>VLOOKUP($B191,'EDGAR-2025'!$A$3:$BG$214,Q$9,FALSE)</f>
        <v>37.752588233860003</v>
      </c>
      <c r="R191" s="5">
        <f>VLOOKUP($B191,'EDGAR-2025'!$A$3:$BG$214,R$9,FALSE)</f>
        <v>36.668316489166003</v>
      </c>
      <c r="S191" s="5">
        <f>VLOOKUP($B191,'EDGAR-2025'!$A$3:$BG$214,S$9,FALSE)</f>
        <v>37.774192880592999</v>
      </c>
      <c r="T191" s="15">
        <f t="shared" si="33"/>
        <v>-3.8630533805300571E-3</v>
      </c>
      <c r="U191" s="15">
        <f t="shared" si="34"/>
        <v>-2.8080049791191719E-2</v>
      </c>
      <c r="V191" s="15">
        <f t="shared" si="35"/>
        <v>-3.6871960413310423E-2</v>
      </c>
      <c r="W191" s="5">
        <f>VLOOKUP($B191,'EDGAR-P-2025'!$A$3:$BI$214,W$9,FALSE)</f>
        <v>10.05313499999991</v>
      </c>
      <c r="X191" s="4">
        <f t="shared" si="36"/>
        <v>3.9286359464637002</v>
      </c>
      <c r="Y191" s="43">
        <f t="shared" si="31"/>
        <v>1.0764382161862123E-3</v>
      </c>
      <c r="Z191" s="43">
        <f t="shared" si="32"/>
        <v>1.3036122820155574E-3</v>
      </c>
    </row>
    <row r="192" spans="2:26" ht="15" x14ac:dyDescent="0.25">
      <c r="B192" s="42" t="s">
        <v>212</v>
      </c>
      <c r="C192" s="5">
        <f>VLOOKUP($B192,'EDGAR-2025'!$A$3:$BG$214,C$9,FALSE)</f>
        <v>44.757254729605002</v>
      </c>
      <c r="D192" s="5">
        <f>VLOOKUP($B192,'EDGAR-2025'!$A$3:$BG$214,D$9,FALSE)</f>
        <v>47.033558190256997</v>
      </c>
      <c r="E192" s="5">
        <f>VLOOKUP($B192,'EDGAR-2025'!$A$3:$BG$214,E$9,FALSE)</f>
        <v>46.324558616205003</v>
      </c>
      <c r="F192" s="5">
        <f>VLOOKUP($B192,'EDGAR-2025'!$A$3:$BG$214,F$9,FALSE)</f>
        <v>42.287465114985999</v>
      </c>
      <c r="G192" s="5">
        <f>VLOOKUP($B192,'EDGAR-2025'!$A$3:$BG$214,G$9,FALSE)</f>
        <v>43.600246788877001</v>
      </c>
      <c r="H192" s="5">
        <f>VLOOKUP($B192,'EDGAR-2025'!$A$3:$BG$214,H$9,FALSE)</f>
        <v>44.606730582611</v>
      </c>
      <c r="I192" s="5">
        <f>VLOOKUP($B192,'EDGAR-2025'!$A$3:$BG$214,I$9,FALSE)</f>
        <v>40.895549597397</v>
      </c>
      <c r="J192" s="5">
        <f>VLOOKUP($B192,'EDGAR-2025'!$A$3:$BG$214,J$9,FALSE)</f>
        <v>40.221740679664997</v>
      </c>
      <c r="K192" s="5">
        <f>VLOOKUP($B192,'EDGAR-2025'!$A$3:$BG$214,K$9,FALSE)</f>
        <v>40.788463734997002</v>
      </c>
      <c r="L192" s="5">
        <f>VLOOKUP($B192,'EDGAR-2025'!$A$3:$BG$214,L$9,FALSE)</f>
        <v>39.818284977582998</v>
      </c>
      <c r="M192" s="5">
        <f>VLOOKUP($B192,'EDGAR-2025'!$A$3:$BG$214,M$9,FALSE)</f>
        <v>38.517915523752002</v>
      </c>
      <c r="N192" s="5">
        <f>VLOOKUP($B192,'EDGAR-2025'!$A$3:$BG$214,N$9,FALSE)</f>
        <v>38.395386996949</v>
      </c>
      <c r="O192" s="5">
        <f>VLOOKUP($B192,'EDGAR-2025'!$A$3:$BG$214,O$9,FALSE)</f>
        <v>35.940116151449999</v>
      </c>
      <c r="P192" s="5">
        <f>VLOOKUP($B192,'EDGAR-2025'!$A$3:$BG$214,P$9,FALSE)</f>
        <v>37.630101833196001</v>
      </c>
      <c r="Q192" s="5">
        <f>VLOOKUP($B192,'EDGAR-2025'!$A$3:$BG$214,Q$9,FALSE)</f>
        <v>34.480540812592999</v>
      </c>
      <c r="R192" s="5">
        <f>VLOOKUP($B192,'EDGAR-2025'!$A$3:$BG$214,R$9,FALSE)</f>
        <v>33.666093880710001</v>
      </c>
      <c r="S192" s="5">
        <f>VLOOKUP($B192,'EDGAR-2025'!$A$3:$BG$214,S$9,FALSE)</f>
        <v>33.732136475895999</v>
      </c>
      <c r="T192" s="15">
        <f t="shared" si="33"/>
        <v>-3.1810788599774265E-3</v>
      </c>
      <c r="U192" s="15">
        <f t="shared" si="34"/>
        <v>-1.7919337299649341E-2</v>
      </c>
      <c r="V192" s="15">
        <f t="shared" si="35"/>
        <v>-6.3947026909615512E-2</v>
      </c>
      <c r="W192" s="5">
        <f>VLOOKUP($B192,'EDGAR-P-2025'!$A$3:$BI$214,W$9,FALSE)</f>
        <v>8.6082589999999026</v>
      </c>
      <c r="X192" s="4">
        <f t="shared" si="36"/>
        <v>4.4602964428637</v>
      </c>
      <c r="Y192" s="43">
        <f t="shared" si="31"/>
        <v>1.0464653590692592E-3</v>
      </c>
      <c r="Z192" s="43">
        <f t="shared" si="32"/>
        <v>1.1162520108574025E-3</v>
      </c>
    </row>
    <row r="193" spans="2:26" ht="15" x14ac:dyDescent="0.25">
      <c r="B193" s="42" t="s">
        <v>213</v>
      </c>
      <c r="C193" s="5">
        <f>VLOOKUP($B193,'EDGAR-2025'!$A$3:$BG$214,C$9,FALSE)</f>
        <v>33.004356812516001</v>
      </c>
      <c r="D193" s="5">
        <f>VLOOKUP($B193,'EDGAR-2025'!$A$3:$BG$214,D$9,FALSE)</f>
        <v>58.809687792369999</v>
      </c>
      <c r="E193" s="5">
        <f>VLOOKUP($B193,'EDGAR-2025'!$A$3:$BG$214,E$9,FALSE)</f>
        <v>62.691765610032</v>
      </c>
      <c r="F193" s="5">
        <f>VLOOKUP($B193,'EDGAR-2025'!$A$3:$BG$214,F$9,FALSE)</f>
        <v>58.618125973357003</v>
      </c>
      <c r="G193" s="5">
        <f>VLOOKUP($B193,'EDGAR-2025'!$A$3:$BG$214,G$9,FALSE)</f>
        <v>46.247683699178999</v>
      </c>
      <c r="H193" s="5">
        <f>VLOOKUP($B193,'EDGAR-2025'!$A$3:$BG$214,H$9,FALSE)</f>
        <v>31.194965200431</v>
      </c>
      <c r="I193" s="5">
        <f>VLOOKUP($B193,'EDGAR-2025'!$A$3:$BG$214,I$9,FALSE)</f>
        <v>30.987344309788</v>
      </c>
      <c r="J193" s="5">
        <f>VLOOKUP($B193,'EDGAR-2025'!$A$3:$BG$214,J$9,FALSE)</f>
        <v>28.135670241347</v>
      </c>
      <c r="K193" s="5">
        <f>VLOOKUP($B193,'EDGAR-2025'!$A$3:$BG$214,K$9,FALSE)</f>
        <v>25.87719107166</v>
      </c>
      <c r="L193" s="5">
        <f>VLOOKUP($B193,'EDGAR-2025'!$A$3:$BG$214,L$9,FALSE)</f>
        <v>31.080703283125001</v>
      </c>
      <c r="M193" s="5">
        <f>VLOOKUP($B193,'EDGAR-2025'!$A$3:$BG$214,M$9,FALSE)</f>
        <v>34.004697249475001</v>
      </c>
      <c r="N193" s="5">
        <f>VLOOKUP($B193,'EDGAR-2025'!$A$3:$BG$214,N$9,FALSE)</f>
        <v>33.317111438794001</v>
      </c>
      <c r="O193" s="5">
        <f>VLOOKUP($B193,'EDGAR-2025'!$A$3:$BG$214,O$9,FALSE)</f>
        <v>31.749202119644</v>
      </c>
      <c r="P193" s="5">
        <f>VLOOKUP($B193,'EDGAR-2025'!$A$3:$BG$214,P$9,FALSE)</f>
        <v>32.036263456086999</v>
      </c>
      <c r="Q193" s="5">
        <f>VLOOKUP($B193,'EDGAR-2025'!$A$3:$BG$214,Q$9,FALSE)</f>
        <v>31.165574561363002</v>
      </c>
      <c r="R193" s="5">
        <f>VLOOKUP($B193,'EDGAR-2025'!$A$3:$BG$214,R$9,FALSE)</f>
        <v>31.357112542525002</v>
      </c>
      <c r="S193" s="5">
        <f>VLOOKUP($B193,'EDGAR-2025'!$A$3:$BG$214,S$9,FALSE)</f>
        <v>31.449838479995002</v>
      </c>
      <c r="T193" s="15">
        <f t="shared" si="33"/>
        <v>-2.0220318552949812E-2</v>
      </c>
      <c r="U193" s="15">
        <f t="shared" si="34"/>
        <v>3.6928576297078852E-2</v>
      </c>
      <c r="V193" s="15">
        <f t="shared" si="35"/>
        <v>-4.7060181733652562E-2</v>
      </c>
      <c r="W193" s="5">
        <f>VLOOKUP($B193,'EDGAR-P-2025'!$A$3:$BI$214,W$9,FALSE)</f>
        <v>18.499180999999712</v>
      </c>
      <c r="X193" s="4">
        <f t="shared" si="36"/>
        <v>1.8010046736012</v>
      </c>
      <c r="Y193" s="43">
        <f t="shared" si="31"/>
        <v>9.0805707955798366E-4</v>
      </c>
      <c r="Z193" s="43">
        <f t="shared" si="32"/>
        <v>2.3988297738793598E-3</v>
      </c>
    </row>
    <row r="194" spans="2:26" ht="15" x14ac:dyDescent="0.25">
      <c r="B194" s="42" t="s">
        <v>214</v>
      </c>
      <c r="C194" s="5">
        <f>VLOOKUP($B194,'EDGAR-2025'!$A$3:$BG$214,C$9,FALSE)</f>
        <v>130.66289863124999</v>
      </c>
      <c r="D194" s="5">
        <f>VLOOKUP($B194,'EDGAR-2025'!$A$3:$BG$214,D$9,FALSE)</f>
        <v>280.14851565189002</v>
      </c>
      <c r="E194" s="5">
        <f>VLOOKUP($B194,'EDGAR-2025'!$A$3:$BG$214,E$9,FALSE)</f>
        <v>283.99804904873997</v>
      </c>
      <c r="F194" s="5">
        <f>VLOOKUP($B194,'EDGAR-2025'!$A$3:$BG$214,F$9,FALSE)</f>
        <v>290.63829753701998</v>
      </c>
      <c r="G194" s="5">
        <f>VLOOKUP($B194,'EDGAR-2025'!$A$3:$BG$214,G$9,FALSE)</f>
        <v>286.75032114967001</v>
      </c>
      <c r="H194" s="5">
        <f>VLOOKUP($B194,'EDGAR-2025'!$A$3:$BG$214,H$9,FALSE)</f>
        <v>292.09686506167998</v>
      </c>
      <c r="I194" s="5">
        <f>VLOOKUP($B194,'EDGAR-2025'!$A$3:$BG$214,I$9,FALSE)</f>
        <v>296.23550280976002</v>
      </c>
      <c r="J194" s="5">
        <f>VLOOKUP($B194,'EDGAR-2025'!$A$3:$BG$214,J$9,FALSE)</f>
        <v>296.08132735291002</v>
      </c>
      <c r="K194" s="5">
        <f>VLOOKUP($B194,'EDGAR-2025'!$A$3:$BG$214,K$9,FALSE)</f>
        <v>300.54501258542001</v>
      </c>
      <c r="L194" s="5">
        <f>VLOOKUP($B194,'EDGAR-2025'!$A$3:$BG$214,L$9,FALSE)</f>
        <v>306.26360987014999</v>
      </c>
      <c r="M194" s="5">
        <f>VLOOKUP($B194,'EDGAR-2025'!$A$3:$BG$214,M$9,FALSE)</f>
        <v>300.49423680590002</v>
      </c>
      <c r="N194" s="5">
        <f>VLOOKUP($B194,'EDGAR-2025'!$A$3:$BG$214,N$9,FALSE)</f>
        <v>290.41854923551</v>
      </c>
      <c r="O194" s="5">
        <f>VLOOKUP($B194,'EDGAR-2025'!$A$3:$BG$214,O$9,FALSE)</f>
        <v>289.24357299549001</v>
      </c>
      <c r="P194" s="5">
        <f>VLOOKUP($B194,'EDGAR-2025'!$A$3:$BG$214,P$9,FALSE)</f>
        <v>299.64071807908999</v>
      </c>
      <c r="Q194" s="5">
        <f>VLOOKUP($B194,'EDGAR-2025'!$A$3:$BG$214,Q$9,FALSE)</f>
        <v>289.79831955131999</v>
      </c>
      <c r="R194" s="5">
        <f>VLOOKUP($B194,'EDGAR-2025'!$A$3:$BG$214,R$9,FALSE)</f>
        <v>281.84027784211003</v>
      </c>
      <c r="S194" s="5">
        <f>VLOOKUP($B194,'EDGAR-2025'!$A$3:$BG$214,S$9,FALSE)</f>
        <v>280.49185558118</v>
      </c>
      <c r="T194" s="15">
        <f t="shared" si="33"/>
        <v>-3.3530385399365481E-2</v>
      </c>
      <c r="U194" s="15">
        <f t="shared" si="34"/>
        <v>-2.6184158711831662E-2</v>
      </c>
      <c r="V194" s="15">
        <f t="shared" si="35"/>
        <v>-4.0458030078071028E-3</v>
      </c>
      <c r="W194" s="5">
        <f>VLOOKUP($B194,'EDGAR-P-2025'!$A$3:$BI$214,W$9,FALSE)</f>
        <v>23.75824699800075</v>
      </c>
      <c r="X194" s="4">
        <f t="shared" si="36"/>
        <v>12.223904788091</v>
      </c>
      <c r="Y194" s="43">
        <f t="shared" si="31"/>
        <v>7.9153506495522764E-3</v>
      </c>
      <c r="Z194" s="43">
        <f t="shared" si="32"/>
        <v>3.0807845100810144E-3</v>
      </c>
    </row>
    <row r="195" spans="2:26" ht="15" x14ac:dyDescent="0.25">
      <c r="B195" s="42" t="s">
        <v>215</v>
      </c>
      <c r="C195" s="5">
        <f>VLOOKUP($B195,'EDGAR-2025'!$A$3:$BG$214,C$9,FALSE)</f>
        <v>12.322450677172</v>
      </c>
      <c r="D195" s="5">
        <f>VLOOKUP($B195,'EDGAR-2025'!$A$3:$BG$214,D$9,FALSE)</f>
        <v>3.1910884841526999</v>
      </c>
      <c r="E195" s="5">
        <f>VLOOKUP($B195,'EDGAR-2025'!$A$3:$BG$214,E$9,FALSE)</f>
        <v>3.0710073233288</v>
      </c>
      <c r="F195" s="5">
        <f>VLOOKUP($B195,'EDGAR-2025'!$A$3:$BG$214,F$9,FALSE)</f>
        <v>3.0823698991672002</v>
      </c>
      <c r="G195" s="5">
        <f>VLOOKUP($B195,'EDGAR-2025'!$A$3:$BG$214,G$9,FALSE)</f>
        <v>3.5021488030142001</v>
      </c>
      <c r="H195" s="5">
        <f>VLOOKUP($B195,'EDGAR-2025'!$A$3:$BG$214,H$9,FALSE)</f>
        <v>3.5939000105579999</v>
      </c>
      <c r="I195" s="5">
        <f>VLOOKUP($B195,'EDGAR-2025'!$A$3:$BG$214,I$9,FALSE)</f>
        <v>4.7681951041534001</v>
      </c>
      <c r="J195" s="5">
        <f>VLOOKUP($B195,'EDGAR-2025'!$A$3:$BG$214,J$9,FALSE)</f>
        <v>5.0917196472835</v>
      </c>
      <c r="K195" s="5">
        <f>VLOOKUP($B195,'EDGAR-2025'!$A$3:$BG$214,K$9,FALSE)</f>
        <v>5.7154503817156996</v>
      </c>
      <c r="L195" s="5">
        <f>VLOOKUP($B195,'EDGAR-2025'!$A$3:$BG$214,L$9,FALSE)</f>
        <v>6.9340267547663004</v>
      </c>
      <c r="M195" s="5">
        <f>VLOOKUP($B195,'EDGAR-2025'!$A$3:$BG$214,M$9,FALSE)</f>
        <v>8.2044460418791996</v>
      </c>
      <c r="N195" s="5">
        <f>VLOOKUP($B195,'EDGAR-2025'!$A$3:$BG$214,N$9,FALSE)</f>
        <v>9.0405047783984003</v>
      </c>
      <c r="O195" s="5">
        <f>VLOOKUP($B195,'EDGAR-2025'!$A$3:$BG$214,O$9,FALSE)</f>
        <v>9.3880990632186005</v>
      </c>
      <c r="P195" s="5">
        <f>VLOOKUP($B195,'EDGAR-2025'!$A$3:$BG$214,P$9,FALSE)</f>
        <v>9.4267837273230999</v>
      </c>
      <c r="Q195" s="5">
        <f>VLOOKUP($B195,'EDGAR-2025'!$A$3:$BG$214,Q$9,FALSE)</f>
        <v>9.5606090102343</v>
      </c>
      <c r="R195" s="5">
        <f>VLOOKUP($B195,'EDGAR-2025'!$A$3:$BG$214,R$9,FALSE)</f>
        <v>9.3203972978622005</v>
      </c>
      <c r="S195" s="5">
        <f>VLOOKUP($B195,'EDGAR-2025'!$A$3:$BG$214,S$9,FALSE)</f>
        <v>9.7698519419371994</v>
      </c>
      <c r="T195" s="15">
        <f t="shared" si="33"/>
        <v>0.10190313060157608</v>
      </c>
      <c r="U195" s="15">
        <f t="shared" si="34"/>
        <v>0.14255917888835035</v>
      </c>
      <c r="V195" s="15">
        <f t="shared" si="35"/>
        <v>3.8448548321190046E-2</v>
      </c>
      <c r="W195" s="5">
        <f>VLOOKUP($B195,'EDGAR-P-2025'!$A$3:$BI$214,W$9,FALSE)</f>
        <v>9.2920000000000353</v>
      </c>
      <c r="X195" s="4">
        <f t="shared" si="36"/>
        <v>0.97293422066276003</v>
      </c>
      <c r="Y195" s="43">
        <f t="shared" si="31"/>
        <v>2.4639874263660368E-4</v>
      </c>
      <c r="Z195" s="43">
        <f t="shared" si="32"/>
        <v>1.2049142207369852E-3</v>
      </c>
    </row>
    <row r="196" spans="2:26" ht="15" x14ac:dyDescent="0.25">
      <c r="B196" s="42" t="s">
        <v>216</v>
      </c>
      <c r="C196" s="5">
        <f>VLOOKUP($B196,'EDGAR-2025'!$A$3:$BG$214,C$9,FALSE)</f>
        <v>2.0837311491656001</v>
      </c>
      <c r="D196" s="5">
        <f>VLOOKUP($B196,'EDGAR-2025'!$A$3:$BG$214,D$9,FALSE)</f>
        <v>6.1728548727224997</v>
      </c>
      <c r="E196" s="5">
        <f>VLOOKUP($B196,'EDGAR-2025'!$A$3:$BG$214,E$9,FALSE)</f>
        <v>7.3332613189149001</v>
      </c>
      <c r="F196" s="5">
        <f>VLOOKUP($B196,'EDGAR-2025'!$A$3:$BG$214,F$9,FALSE)</f>
        <v>8.8864164440009006</v>
      </c>
      <c r="G196" s="5">
        <f>VLOOKUP($B196,'EDGAR-2025'!$A$3:$BG$214,G$9,FALSE)</f>
        <v>10.602130183426</v>
      </c>
      <c r="H196" s="5">
        <f>VLOOKUP($B196,'EDGAR-2025'!$A$3:$BG$214,H$9,FALSE)</f>
        <v>11.593559804522</v>
      </c>
      <c r="I196" s="5">
        <f>VLOOKUP($B196,'EDGAR-2025'!$A$3:$BG$214,I$9,FALSE)</f>
        <v>11.256990492986001</v>
      </c>
      <c r="J196" s="5">
        <f>VLOOKUP($B196,'EDGAR-2025'!$A$3:$BG$214,J$9,FALSE)</f>
        <v>13.203365274076001</v>
      </c>
      <c r="K196" s="5">
        <f>VLOOKUP($B196,'EDGAR-2025'!$A$3:$BG$214,K$9,FALSE)</f>
        <v>14.136677435393</v>
      </c>
      <c r="L196" s="5">
        <f>VLOOKUP($B196,'EDGAR-2025'!$A$3:$BG$214,L$9,FALSE)</f>
        <v>14.197513666801999</v>
      </c>
      <c r="M196" s="5">
        <f>VLOOKUP($B196,'EDGAR-2025'!$A$3:$BG$214,M$9,FALSE)</f>
        <v>14.921081161869999</v>
      </c>
      <c r="N196" s="5">
        <f>VLOOKUP($B196,'EDGAR-2025'!$A$3:$BG$214,N$9,FALSE)</f>
        <v>17.003695600571</v>
      </c>
      <c r="O196" s="5">
        <f>VLOOKUP($B196,'EDGAR-2025'!$A$3:$BG$214,O$9,FALSE)</f>
        <v>16.676951326024</v>
      </c>
      <c r="P196" s="5">
        <f>VLOOKUP($B196,'EDGAR-2025'!$A$3:$BG$214,P$9,FALSE)</f>
        <v>18.941786041964001</v>
      </c>
      <c r="Q196" s="5">
        <f>VLOOKUP($B196,'EDGAR-2025'!$A$3:$BG$214,Q$9,FALSE)</f>
        <v>20.912355394952002</v>
      </c>
      <c r="R196" s="5">
        <f>VLOOKUP($B196,'EDGAR-2025'!$A$3:$BG$214,R$9,FALSE)</f>
        <v>21.573395052974</v>
      </c>
      <c r="S196" s="5">
        <f>VLOOKUP($B196,'EDGAR-2025'!$A$3:$BG$214,S$9,FALSE)</f>
        <v>21.336295650476</v>
      </c>
      <c r="T196" s="15">
        <f t="shared" si="33"/>
        <v>0.13957530396812046</v>
      </c>
      <c r="U196" s="15">
        <f t="shared" si="34"/>
        <v>9.5269842459421938E-2</v>
      </c>
      <c r="V196" s="15">
        <f t="shared" si="35"/>
        <v>-1.9216074094858926E-2</v>
      </c>
      <c r="W196" s="5">
        <f>VLOOKUP($B196,'EDGAR-P-2025'!$A$3:$BI$214,W$9,FALSE)</f>
        <v>60.913557000000047</v>
      </c>
      <c r="X196" s="4">
        <f t="shared" si="36"/>
        <v>0.27914468367971002</v>
      </c>
      <c r="Y196" s="43">
        <f t="shared" si="31"/>
        <v>4.6343531902855558E-4</v>
      </c>
      <c r="Z196" s="43">
        <f t="shared" si="32"/>
        <v>7.898795852881264E-3</v>
      </c>
    </row>
    <row r="197" spans="2:26" ht="15" x14ac:dyDescent="0.25">
      <c r="B197" s="42" t="s">
        <v>217</v>
      </c>
      <c r="C197" s="5">
        <f>VLOOKUP($B197,'EDGAR-2025'!$A$3:$BG$214,C$9,FALSE)</f>
        <v>95.385433389937006</v>
      </c>
      <c r="D197" s="5">
        <f>VLOOKUP($B197,'EDGAR-2025'!$A$3:$BG$214,D$9,FALSE)</f>
        <v>229.22481495530999</v>
      </c>
      <c r="E197" s="5">
        <f>VLOOKUP($B197,'EDGAR-2025'!$A$3:$BG$214,E$9,FALSE)</f>
        <v>246.35956150579</v>
      </c>
      <c r="F197" s="5">
        <f>VLOOKUP($B197,'EDGAR-2025'!$A$3:$BG$214,F$9,FALSE)</f>
        <v>246.74618273426</v>
      </c>
      <c r="G197" s="5">
        <f>VLOOKUP($B197,'EDGAR-2025'!$A$3:$BG$214,G$9,FALSE)</f>
        <v>264.80405074199001</v>
      </c>
      <c r="H197" s="5">
        <f>VLOOKUP($B197,'EDGAR-2025'!$A$3:$BG$214,H$9,FALSE)</f>
        <v>275.95755736715</v>
      </c>
      <c r="I197" s="5">
        <f>VLOOKUP($B197,'EDGAR-2025'!$A$3:$BG$214,I$9,FALSE)</f>
        <v>272.52282742375002</v>
      </c>
      <c r="J197" s="5">
        <f>VLOOKUP($B197,'EDGAR-2025'!$A$3:$BG$214,J$9,FALSE)</f>
        <v>281.46770754121002</v>
      </c>
      <c r="K197" s="5">
        <f>VLOOKUP($B197,'EDGAR-2025'!$A$3:$BG$214,K$9,FALSE)</f>
        <v>277.76379629859002</v>
      </c>
      <c r="L197" s="5">
        <f>VLOOKUP($B197,'EDGAR-2025'!$A$3:$BG$214,L$9,FALSE)</f>
        <v>281.08095008915001</v>
      </c>
      <c r="M197" s="5">
        <f>VLOOKUP($B197,'EDGAR-2025'!$A$3:$BG$214,M$9,FALSE)</f>
        <v>276.65370307077001</v>
      </c>
      <c r="N197" s="5">
        <f>VLOOKUP($B197,'EDGAR-2025'!$A$3:$BG$214,N$9,FALSE)</f>
        <v>286.47035218446001</v>
      </c>
      <c r="O197" s="5">
        <f>VLOOKUP($B197,'EDGAR-2025'!$A$3:$BG$214,O$9,FALSE)</f>
        <v>275.63336376157002</v>
      </c>
      <c r="P197" s="5">
        <f>VLOOKUP($B197,'EDGAR-2025'!$A$3:$BG$214,P$9,FALSE)</f>
        <v>268.57665084576001</v>
      </c>
      <c r="Q197" s="5">
        <f>VLOOKUP($B197,'EDGAR-2025'!$A$3:$BG$214,Q$9,FALSE)</f>
        <v>284.31399156034001</v>
      </c>
      <c r="R197" s="5">
        <f>VLOOKUP($B197,'EDGAR-2025'!$A$3:$BG$214,R$9,FALSE)</f>
        <v>275.03442945475001</v>
      </c>
      <c r="S197" s="5">
        <f>VLOOKUP($B197,'EDGAR-2025'!$A$3:$BG$214,S$9,FALSE)</f>
        <v>283.80907805481002</v>
      </c>
      <c r="T197" s="15">
        <f t="shared" si="33"/>
        <v>3.5483526895639717E-2</v>
      </c>
      <c r="U197" s="15">
        <f t="shared" si="34"/>
        <v>9.8663684468853763E-3</v>
      </c>
      <c r="V197" s="15">
        <f t="shared" si="35"/>
        <v>-3.7829354208047228E-2</v>
      </c>
      <c r="W197" s="5">
        <f>VLOOKUP($B197,'EDGAR-P-2025'!$A$3:$BI$214,W$9,FALSE)</f>
        <v>69.306160000001441</v>
      </c>
      <c r="X197" s="4">
        <f t="shared" si="36"/>
        <v>4.1334039021128</v>
      </c>
      <c r="Y197" s="43">
        <f t="shared" si="31"/>
        <v>7.8077426328644513E-3</v>
      </c>
      <c r="Z197" s="43">
        <f t="shared" si="32"/>
        <v>8.9870832725650277E-3</v>
      </c>
    </row>
    <row r="198" spans="2:26" ht="15" x14ac:dyDescent="0.25">
      <c r="B198" s="42" t="s">
        <v>218</v>
      </c>
      <c r="C198" s="5">
        <f>VLOOKUP($B198,'EDGAR-2025'!$A$3:$BG$214,C$9,FALSE)</f>
        <v>0.12259070336822001</v>
      </c>
      <c r="D198" s="5">
        <f>VLOOKUP($B198,'EDGAR-2025'!$A$3:$BG$214,D$9,FALSE)</f>
        <v>0.33182456140409999</v>
      </c>
      <c r="E198" s="5">
        <f>VLOOKUP($B198,'EDGAR-2025'!$A$3:$BG$214,E$9,FALSE)</f>
        <v>0.44083758091737002</v>
      </c>
      <c r="F198" s="5">
        <f>VLOOKUP($B198,'EDGAR-2025'!$A$3:$BG$214,F$9,FALSE)</f>
        <v>0.46362708420297</v>
      </c>
      <c r="G198" s="5">
        <f>VLOOKUP($B198,'EDGAR-2025'!$A$3:$BG$214,G$9,FALSE)</f>
        <v>0.44442665349054999</v>
      </c>
      <c r="H198" s="5">
        <f>VLOOKUP($B198,'EDGAR-2025'!$A$3:$BG$214,H$9,FALSE)</f>
        <v>0.44631725942528999</v>
      </c>
      <c r="I198" s="5">
        <f>VLOOKUP($B198,'EDGAR-2025'!$A$3:$BG$214,I$9,FALSE)</f>
        <v>0.48383959899113999</v>
      </c>
      <c r="J198" s="5">
        <f>VLOOKUP($B198,'EDGAR-2025'!$A$3:$BG$214,J$9,FALSE)</f>
        <v>0.50901538790348999</v>
      </c>
      <c r="K198" s="5">
        <f>VLOOKUP($B198,'EDGAR-2025'!$A$3:$BG$214,K$9,FALSE)</f>
        <v>0.51380202977100997</v>
      </c>
      <c r="L198" s="5">
        <f>VLOOKUP($B198,'EDGAR-2025'!$A$3:$BG$214,L$9,FALSE)</f>
        <v>0.52364151877328002</v>
      </c>
      <c r="M198" s="5">
        <f>VLOOKUP($B198,'EDGAR-2025'!$A$3:$BG$214,M$9,FALSE)</f>
        <v>0.46032125779070998</v>
      </c>
      <c r="N198" s="5">
        <f>VLOOKUP($B198,'EDGAR-2025'!$A$3:$BG$214,N$9,FALSE)</f>
        <v>0.46500080166028002</v>
      </c>
      <c r="O198" s="5">
        <f>VLOOKUP($B198,'EDGAR-2025'!$A$3:$BG$214,O$9,FALSE)</f>
        <v>0.42201488084993999</v>
      </c>
      <c r="P198" s="5">
        <f>VLOOKUP($B198,'EDGAR-2025'!$A$3:$BG$214,P$9,FALSE)</f>
        <v>0.47764646182499998</v>
      </c>
      <c r="Q198" s="5">
        <f>VLOOKUP($B198,'EDGAR-2025'!$A$3:$BG$214,Q$9,FALSE)</f>
        <v>0.49492337304873002</v>
      </c>
      <c r="R198" s="5">
        <f>VLOOKUP($B198,'EDGAR-2025'!$A$3:$BG$214,R$9,FALSE)</f>
        <v>0.47383389140865001</v>
      </c>
      <c r="S198" s="5">
        <f>VLOOKUP($B198,'EDGAR-2025'!$A$3:$BG$214,S$9,FALSE)</f>
        <v>0.49229290052960001</v>
      </c>
      <c r="T198" s="15">
        <f t="shared" si="33"/>
        <v>1.0165821782876838E-2</v>
      </c>
      <c r="U198" s="15">
        <f t="shared" si="34"/>
        <v>-5.5378548630438895E-2</v>
      </c>
      <c r="V198" s="15">
        <f t="shared" si="35"/>
        <v>-9.2442681081106315E-2</v>
      </c>
      <c r="W198" s="5">
        <f>VLOOKUP($B198,'EDGAR-P-2025'!$A$3:$BI$214,W$9,FALSE)</f>
        <v>2.228075000099965</v>
      </c>
      <c r="X198" s="4">
        <f t="shared" si="36"/>
        <v>0.20870069528154001</v>
      </c>
      <c r="Y198" s="43">
        <f t="shared" si="31"/>
        <v>1.2673585785594125E-5</v>
      </c>
      <c r="Z198" s="43">
        <f t="shared" si="32"/>
        <v>2.8891942019898808E-4</v>
      </c>
    </row>
    <row r="199" spans="2:26" ht="15" x14ac:dyDescent="0.25">
      <c r="B199" s="42" t="s">
        <v>219</v>
      </c>
      <c r="C199" s="5">
        <f>VLOOKUP($B199,'EDGAR-2025'!$A$3:$BG$214,C$9,FALSE)</f>
        <v>6.9685843818694998E-2</v>
      </c>
      <c r="D199" s="5">
        <f>VLOOKUP($B199,'EDGAR-2025'!$A$3:$BG$214,D$9,FALSE)</f>
        <v>0.34960129443374999</v>
      </c>
      <c r="E199" s="5">
        <f>VLOOKUP($B199,'EDGAR-2025'!$A$3:$BG$214,E$9,FALSE)</f>
        <v>0.33438645419696</v>
      </c>
      <c r="F199" s="5">
        <f>VLOOKUP($B199,'EDGAR-2025'!$A$3:$BG$214,F$9,FALSE)</f>
        <v>0.37081570151497001</v>
      </c>
      <c r="G199" s="5">
        <f>VLOOKUP($B199,'EDGAR-2025'!$A$3:$BG$214,G$9,FALSE)</f>
        <v>0.62880837450252003</v>
      </c>
      <c r="H199" s="5">
        <f>VLOOKUP($B199,'EDGAR-2025'!$A$3:$BG$214,H$9,FALSE)</f>
        <v>0.75849053493241003</v>
      </c>
      <c r="I199" s="5">
        <f>VLOOKUP($B199,'EDGAR-2025'!$A$3:$BG$214,I$9,FALSE)</f>
        <v>0.74408102489301997</v>
      </c>
      <c r="J199" s="5">
        <f>VLOOKUP($B199,'EDGAR-2025'!$A$3:$BG$214,J$9,FALSE)</f>
        <v>0.69524241282388999</v>
      </c>
      <c r="K199" s="5">
        <f>VLOOKUP($B199,'EDGAR-2025'!$A$3:$BG$214,K$9,FALSE)</f>
        <v>0.66088260708781998</v>
      </c>
      <c r="L199" s="5">
        <f>VLOOKUP($B199,'EDGAR-2025'!$A$3:$BG$214,L$9,FALSE)</f>
        <v>0.62176515473826</v>
      </c>
      <c r="M199" s="5">
        <f>VLOOKUP($B199,'EDGAR-2025'!$A$3:$BG$214,M$9,FALSE)</f>
        <v>0.66657834943925998</v>
      </c>
      <c r="N199" s="5">
        <f>VLOOKUP($B199,'EDGAR-2025'!$A$3:$BG$214,N$9,FALSE)</f>
        <v>0.72831754815715999</v>
      </c>
      <c r="O199" s="5">
        <f>VLOOKUP($B199,'EDGAR-2025'!$A$3:$BG$214,O$9,FALSE)</f>
        <v>0.67941781931903</v>
      </c>
      <c r="P199" s="5">
        <f>VLOOKUP($B199,'EDGAR-2025'!$A$3:$BG$214,P$9,FALSE)</f>
        <v>0.71072096767568005</v>
      </c>
      <c r="Q199" s="5">
        <f>VLOOKUP($B199,'EDGAR-2025'!$A$3:$BG$214,Q$9,FALSE)</f>
        <v>0.69464423330048997</v>
      </c>
      <c r="R199" s="5">
        <f>VLOOKUP($B199,'EDGAR-2025'!$A$3:$BG$214,R$9,FALSE)</f>
        <v>0.66442517718447003</v>
      </c>
      <c r="S199" s="5">
        <f>VLOOKUP($B199,'EDGAR-2025'!$A$3:$BG$214,S$9,FALSE)</f>
        <v>0.69944645023067997</v>
      </c>
      <c r="T199" s="15">
        <f t="shared" si="33"/>
        <v>9.2621068130755102E-2</v>
      </c>
      <c r="U199" s="15">
        <f t="shared" si="34"/>
        <v>8.234760880291625E-2</v>
      </c>
      <c r="V199" s="15">
        <f t="shared" si="35"/>
        <v>-6.7140670936543412E-2</v>
      </c>
      <c r="W199" s="5">
        <f>VLOOKUP($B199,'EDGAR-P-2025'!$A$3:$BI$214,W$9,FALSE)</f>
        <v>1.352360000000002</v>
      </c>
      <c r="X199" s="4">
        <f t="shared" si="36"/>
        <v>0.53855300966987996</v>
      </c>
      <c r="Y199" s="43">
        <f t="shared" si="31"/>
        <v>1.9850277446331983E-5</v>
      </c>
      <c r="Z199" s="43">
        <f t="shared" si="32"/>
        <v>1.7536351652559898E-4</v>
      </c>
    </row>
    <row r="200" spans="2:26" ht="15" x14ac:dyDescent="0.25">
      <c r="B200" s="42" t="s">
        <v>220</v>
      </c>
      <c r="C200" s="5">
        <f>VLOOKUP($B200,'EDGAR-2025'!$A$3:$BG$214,C$9,FALSE)</f>
        <v>0.75507432954762999</v>
      </c>
      <c r="D200" s="5">
        <f>VLOOKUP($B200,'EDGAR-2025'!$A$3:$BG$214,D$9,FALSE)</f>
        <v>1.3111896058831001</v>
      </c>
      <c r="E200" s="5">
        <f>VLOOKUP($B200,'EDGAR-2025'!$A$3:$BG$214,E$9,FALSE)</f>
        <v>2.5250463729788999</v>
      </c>
      <c r="F200" s="5">
        <f>VLOOKUP($B200,'EDGAR-2025'!$A$3:$BG$214,F$9,FALSE)</f>
        <v>2.3171054025701001</v>
      </c>
      <c r="G200" s="5">
        <f>VLOOKUP($B200,'EDGAR-2025'!$A$3:$BG$214,G$9,FALSE)</f>
        <v>2.2462131358478001</v>
      </c>
      <c r="H200" s="5">
        <f>VLOOKUP($B200,'EDGAR-2025'!$A$3:$BG$214,H$9,FALSE)</f>
        <v>1.9313641018254999</v>
      </c>
      <c r="I200" s="5">
        <f>VLOOKUP($B200,'EDGAR-2025'!$A$3:$BG$214,I$9,FALSE)</f>
        <v>1.7347093591150999</v>
      </c>
      <c r="J200" s="5">
        <f>VLOOKUP($B200,'EDGAR-2025'!$A$3:$BG$214,J$9,FALSE)</f>
        <v>1.5460057455128999</v>
      </c>
      <c r="K200" s="5">
        <f>VLOOKUP($B200,'EDGAR-2025'!$A$3:$BG$214,K$9,FALSE)</f>
        <v>2.1278605937456998</v>
      </c>
      <c r="L200" s="5">
        <f>VLOOKUP($B200,'EDGAR-2025'!$A$3:$BG$214,L$9,FALSE)</f>
        <v>1.6554457150098001</v>
      </c>
      <c r="M200" s="5">
        <f>VLOOKUP($B200,'EDGAR-2025'!$A$3:$BG$214,M$9,FALSE)</f>
        <v>1.9362727954379</v>
      </c>
      <c r="N200" s="5">
        <f>VLOOKUP($B200,'EDGAR-2025'!$A$3:$BG$214,N$9,FALSE)</f>
        <v>2.1053412746039002</v>
      </c>
      <c r="O200" s="5">
        <f>VLOOKUP($B200,'EDGAR-2025'!$A$3:$BG$214,O$9,FALSE)</f>
        <v>2.4218355095280999</v>
      </c>
      <c r="P200" s="5">
        <f>VLOOKUP($B200,'EDGAR-2025'!$A$3:$BG$214,P$9,FALSE)</f>
        <v>2.5340498835960998</v>
      </c>
      <c r="Q200" s="5">
        <f>VLOOKUP($B200,'EDGAR-2025'!$A$3:$BG$214,Q$9,FALSE)</f>
        <v>2.6044476598321999</v>
      </c>
      <c r="R200" s="5">
        <f>VLOOKUP($B200,'EDGAR-2025'!$A$3:$BG$214,R$9,FALSE)</f>
        <v>2.5313087293976002</v>
      </c>
      <c r="S200" s="5">
        <f>VLOOKUP($B200,'EDGAR-2025'!$A$3:$BG$214,S$9,FALSE)</f>
        <v>2.6275923684053999</v>
      </c>
      <c r="T200" s="15">
        <f t="shared" si="33"/>
        <v>8.7316456423054856E-2</v>
      </c>
      <c r="U200" s="15">
        <f t="shared" si="34"/>
        <v>0.12847740345897352</v>
      </c>
      <c r="V200" s="15">
        <f t="shared" si="35"/>
        <v>0.15032918355896729</v>
      </c>
      <c r="W200" s="5">
        <f>VLOOKUP($B200,'EDGAR-P-2025'!$A$3:$BI$214,W$9,FALSE)</f>
        <v>8.1863840000000323</v>
      </c>
      <c r="X200" s="4">
        <f t="shared" si="36"/>
        <v>0.25717597349499999</v>
      </c>
      <c r="Y200" s="43">
        <f t="shared" si="31"/>
        <v>5.7381026347430014E-5</v>
      </c>
      <c r="Z200" s="43">
        <f t="shared" si="32"/>
        <v>1.0615465452016493E-3</v>
      </c>
    </row>
    <row r="201" spans="2:26" ht="15" x14ac:dyDescent="0.25">
      <c r="B201" s="42" t="s">
        <v>221</v>
      </c>
      <c r="C201" s="5">
        <f>VLOOKUP($B201,'EDGAR-2025'!$A$3:$BG$214,C$9,FALSE)</f>
        <v>8.9066927185900993E-2</v>
      </c>
      <c r="D201" s="5">
        <f>VLOOKUP($B201,'EDGAR-2025'!$A$3:$BG$214,D$9,FALSE)</f>
        <v>0.12117667608287</v>
      </c>
      <c r="E201" s="5">
        <f>VLOOKUP($B201,'EDGAR-2025'!$A$3:$BG$214,E$9,FALSE)</f>
        <v>0.1262107713642</v>
      </c>
      <c r="F201" s="5">
        <f>VLOOKUP($B201,'EDGAR-2025'!$A$3:$BG$214,F$9,FALSE)</f>
        <v>0.12002055435171</v>
      </c>
      <c r="G201" s="5">
        <f>VLOOKUP($B201,'EDGAR-2025'!$A$3:$BG$214,G$9,FALSE)</f>
        <v>0.11815996653138</v>
      </c>
      <c r="H201" s="5">
        <f>VLOOKUP($B201,'EDGAR-2025'!$A$3:$BG$214,H$9,FALSE)</f>
        <v>0.11942432046116</v>
      </c>
      <c r="I201" s="5">
        <f>VLOOKUP($B201,'EDGAR-2025'!$A$3:$BG$214,I$9,FALSE)</f>
        <v>0.1318466747092</v>
      </c>
      <c r="J201" s="5">
        <f>VLOOKUP($B201,'EDGAR-2025'!$A$3:$BG$214,J$9,FALSE)</f>
        <v>0.13473239458375999</v>
      </c>
      <c r="K201" s="5">
        <f>VLOOKUP($B201,'EDGAR-2025'!$A$3:$BG$214,K$9,FALSE)</f>
        <v>0.14319215723602999</v>
      </c>
      <c r="L201" s="5">
        <f>VLOOKUP($B201,'EDGAR-2025'!$A$3:$BG$214,L$9,FALSE)</f>
        <v>0.15485423437966001</v>
      </c>
      <c r="M201" s="5">
        <f>VLOOKUP($B201,'EDGAR-2025'!$A$3:$BG$214,M$9,FALSE)</f>
        <v>0.14743334215404999</v>
      </c>
      <c r="N201" s="5">
        <f>VLOOKUP($B201,'EDGAR-2025'!$A$3:$BG$214,N$9,FALSE)</f>
        <v>0.16552694569043</v>
      </c>
      <c r="O201" s="5">
        <f>VLOOKUP($B201,'EDGAR-2025'!$A$3:$BG$214,O$9,FALSE)</f>
        <v>0.18651250653026999</v>
      </c>
      <c r="P201" s="5">
        <f>VLOOKUP($B201,'EDGAR-2025'!$A$3:$BG$214,P$9,FALSE)</f>
        <v>0.20647380275186999</v>
      </c>
      <c r="Q201" s="5">
        <f>VLOOKUP($B201,'EDGAR-2025'!$A$3:$BG$214,Q$9,FALSE)</f>
        <v>0.16141688451454</v>
      </c>
      <c r="R201" s="5">
        <f>VLOOKUP($B201,'EDGAR-2025'!$A$3:$BG$214,R$9,FALSE)</f>
        <v>0.16183455503493999</v>
      </c>
      <c r="S201" s="5">
        <f>VLOOKUP($B201,'EDGAR-2025'!$A$3:$BG$214,S$9,FALSE)</f>
        <v>0.16979364256658</v>
      </c>
      <c r="T201" s="15">
        <f t="shared" si="33"/>
        <v>0.12272395966900329</v>
      </c>
      <c r="U201" s="15">
        <f t="shared" si="34"/>
        <v>3.7401084430711717E-2</v>
      </c>
      <c r="V201" s="15">
        <f t="shared" si="35"/>
        <v>0.12678033024959801</v>
      </c>
      <c r="W201" s="5">
        <f>VLOOKUP($B201,'EDGAR-P-2025'!$A$3:$BI$214,W$9,FALSE)</f>
        <v>0.11004099999999631</v>
      </c>
      <c r="X201" s="4">
        <f t="shared" si="36"/>
        <v>1.5042297479161</v>
      </c>
      <c r="Y201" s="43">
        <f t="shared" si="31"/>
        <v>4.5114329664482347E-6</v>
      </c>
      <c r="Z201" s="43">
        <f t="shared" si="32"/>
        <v>1.4269260198462509E-5</v>
      </c>
    </row>
    <row r="202" spans="2:26" ht="15" x14ac:dyDescent="0.25">
      <c r="B202" s="42" t="s">
        <v>222</v>
      </c>
      <c r="C202" s="5">
        <f>VLOOKUP($B202,'EDGAR-2025'!$A$3:$BG$214,C$9,FALSE)</f>
        <v>12.668867245694001</v>
      </c>
      <c r="D202" s="5">
        <f>VLOOKUP($B202,'EDGAR-2025'!$A$3:$BG$214,D$9,FALSE)</f>
        <v>35.019930726974003</v>
      </c>
      <c r="E202" s="5">
        <f>VLOOKUP($B202,'EDGAR-2025'!$A$3:$BG$214,E$9,FALSE)</f>
        <v>41.022786300547999</v>
      </c>
      <c r="F202" s="5">
        <f>VLOOKUP($B202,'EDGAR-2025'!$A$3:$BG$214,F$9,FALSE)</f>
        <v>41.256276192831002</v>
      </c>
      <c r="G202" s="5">
        <f>VLOOKUP($B202,'EDGAR-2025'!$A$3:$BG$214,G$9,FALSE)</f>
        <v>38.075874025021001</v>
      </c>
      <c r="H202" s="5">
        <f>VLOOKUP($B202,'EDGAR-2025'!$A$3:$BG$214,H$9,FALSE)</f>
        <v>37.330993213002998</v>
      </c>
      <c r="I202" s="5">
        <f>VLOOKUP($B202,'EDGAR-2025'!$A$3:$BG$214,I$9,FALSE)</f>
        <v>37.200804629594003</v>
      </c>
      <c r="J202" s="5">
        <f>VLOOKUP($B202,'EDGAR-2025'!$A$3:$BG$214,J$9,FALSE)</f>
        <v>36.758611237711001</v>
      </c>
      <c r="K202" s="5">
        <f>VLOOKUP($B202,'EDGAR-2025'!$A$3:$BG$214,K$9,FALSE)</f>
        <v>33.718594963610997</v>
      </c>
      <c r="L202" s="5">
        <f>VLOOKUP($B202,'EDGAR-2025'!$A$3:$BG$214,L$9,FALSE)</f>
        <v>32.545109049689998</v>
      </c>
      <c r="M202" s="5">
        <f>VLOOKUP($B202,'EDGAR-2025'!$A$3:$BG$214,M$9,FALSE)</f>
        <v>32.622798716623997</v>
      </c>
      <c r="N202" s="5">
        <f>VLOOKUP($B202,'EDGAR-2025'!$A$3:$BG$214,N$9,FALSE)</f>
        <v>33.223137515670999</v>
      </c>
      <c r="O202" s="5">
        <f>VLOOKUP($B202,'EDGAR-2025'!$A$3:$BG$214,O$9,FALSE)</f>
        <v>29.801696235898</v>
      </c>
      <c r="P202" s="5">
        <f>VLOOKUP($B202,'EDGAR-2025'!$A$3:$BG$214,P$9,FALSE)</f>
        <v>28.68422208478</v>
      </c>
      <c r="Q202" s="5">
        <f>VLOOKUP($B202,'EDGAR-2025'!$A$3:$BG$214,Q$9,FALSE)</f>
        <v>28.498855978317</v>
      </c>
      <c r="R202" s="5">
        <f>VLOOKUP($B202,'EDGAR-2025'!$A$3:$BG$214,R$9,FALSE)</f>
        <v>26.949473739247999</v>
      </c>
      <c r="S202" s="5">
        <f>VLOOKUP($B202,'EDGAR-2025'!$A$3:$BG$214,S$9,FALSE)</f>
        <v>26.793425677205999</v>
      </c>
      <c r="T202" s="15">
        <f t="shared" si="33"/>
        <v>1.840243089692617E-2</v>
      </c>
      <c r="U202" s="15">
        <f t="shared" si="34"/>
        <v>1.0394784454721195E-2</v>
      </c>
      <c r="V202" s="15">
        <f t="shared" si="35"/>
        <v>-0.10298368954946358</v>
      </c>
      <c r="W202" s="5">
        <f>VLOOKUP($B202,'EDGAR-P-2025'!$A$3:$BI$214,W$9,FALSE)</f>
        <v>1.3754429999999913</v>
      </c>
      <c r="X202" s="4">
        <f t="shared" si="36"/>
        <v>24.154499688952001</v>
      </c>
      <c r="Y202" s="43">
        <f t="shared" si="31"/>
        <v>9.0549582251916614E-4</v>
      </c>
      <c r="Z202" s="43">
        <f t="shared" si="32"/>
        <v>1.7835674026185153E-4</v>
      </c>
    </row>
    <row r="203" spans="2:26" ht="15" x14ac:dyDescent="0.25">
      <c r="B203" s="42" t="s">
        <v>223</v>
      </c>
      <c r="C203" s="5">
        <f>VLOOKUP($B203,'EDGAR-2025'!$A$3:$BG$214,C$9,FALSE)</f>
        <v>14.773549446661001</v>
      </c>
      <c r="D203" s="5">
        <f>VLOOKUP($B203,'EDGAR-2025'!$A$3:$BG$214,D$9,FALSE)</f>
        <v>23.447311511957999</v>
      </c>
      <c r="E203" s="5">
        <f>VLOOKUP($B203,'EDGAR-2025'!$A$3:$BG$214,E$9,FALSE)</f>
        <v>27.730952908820999</v>
      </c>
      <c r="F203" s="5">
        <f>VLOOKUP($B203,'EDGAR-2025'!$A$3:$BG$214,F$9,FALSE)</f>
        <v>26.263946586385</v>
      </c>
      <c r="G203" s="5">
        <f>VLOOKUP($B203,'EDGAR-2025'!$A$3:$BG$214,G$9,FALSE)</f>
        <v>28.241449359002999</v>
      </c>
      <c r="H203" s="5">
        <f>VLOOKUP($B203,'EDGAR-2025'!$A$3:$BG$214,H$9,FALSE)</f>
        <v>28.219042933036999</v>
      </c>
      <c r="I203" s="5">
        <f>VLOOKUP($B203,'EDGAR-2025'!$A$3:$BG$214,I$9,FALSE)</f>
        <v>30.204646651045</v>
      </c>
      <c r="J203" s="5">
        <f>VLOOKUP($B203,'EDGAR-2025'!$A$3:$BG$214,J$9,FALSE)</f>
        <v>30.721064128637</v>
      </c>
      <c r="K203" s="5">
        <f>VLOOKUP($B203,'EDGAR-2025'!$A$3:$BG$214,K$9,FALSE)</f>
        <v>29.861844621231</v>
      </c>
      <c r="L203" s="5">
        <f>VLOOKUP($B203,'EDGAR-2025'!$A$3:$BG$214,L$9,FALSE)</f>
        <v>30.296253298637001</v>
      </c>
      <c r="M203" s="5">
        <f>VLOOKUP($B203,'EDGAR-2025'!$A$3:$BG$214,M$9,FALSE)</f>
        <v>30.188133774929</v>
      </c>
      <c r="N203" s="5">
        <f>VLOOKUP($B203,'EDGAR-2025'!$A$3:$BG$214,N$9,FALSE)</f>
        <v>30.245053628729998</v>
      </c>
      <c r="O203" s="5">
        <f>VLOOKUP($B203,'EDGAR-2025'!$A$3:$BG$214,O$9,FALSE)</f>
        <v>28.718513178698998</v>
      </c>
      <c r="P203" s="5">
        <f>VLOOKUP($B203,'EDGAR-2025'!$A$3:$BG$214,P$9,FALSE)</f>
        <v>31.017761730071001</v>
      </c>
      <c r="Q203" s="5">
        <f>VLOOKUP($B203,'EDGAR-2025'!$A$3:$BG$214,Q$9,FALSE)</f>
        <v>30.358785195926998</v>
      </c>
      <c r="R203" s="5">
        <f>VLOOKUP($B203,'EDGAR-2025'!$A$3:$BG$214,R$9,FALSE)</f>
        <v>31.209160476571</v>
      </c>
      <c r="S203" s="5">
        <f>VLOOKUP($B203,'EDGAR-2025'!$A$3:$BG$214,S$9,FALSE)</f>
        <v>32.179948512854999</v>
      </c>
      <c r="T203" s="15">
        <f t="shared" si="33"/>
        <v>1.8855042257786003E-3</v>
      </c>
      <c r="U203" s="15">
        <f t="shared" si="34"/>
        <v>-8.4161908711094524E-4</v>
      </c>
      <c r="V203" s="15">
        <f t="shared" si="35"/>
        <v>-5.0472400173922294E-2</v>
      </c>
      <c r="W203" s="5">
        <f>VLOOKUP($B203,'EDGAR-P-2025'!$A$3:$BI$214,W$9,FALSE)</f>
        <v>11.783167999999863</v>
      </c>
      <c r="X203" s="4">
        <f t="shared" si="36"/>
        <v>2.5668015281400001</v>
      </c>
      <c r="Y203" s="43">
        <f t="shared" si="31"/>
        <v>8.2432821703745207E-4</v>
      </c>
      <c r="Z203" s="43">
        <f t="shared" si="32"/>
        <v>1.5279494929544514E-3</v>
      </c>
    </row>
    <row r="204" spans="2:26" ht="15" x14ac:dyDescent="0.25">
      <c r="B204" s="42" t="s">
        <v>293</v>
      </c>
      <c r="C204" s="5">
        <f>VLOOKUP($B204,'EDGAR-2025'!$A$3:$BG$214,C$9,FALSE)</f>
        <v>155.16430168433001</v>
      </c>
      <c r="D204" s="5">
        <f>VLOOKUP($B204,'EDGAR-2025'!$A$3:$BG$214,D$9,FALSE)</f>
        <v>246.08945608236999</v>
      </c>
      <c r="E204" s="5">
        <f>VLOOKUP($B204,'EDGAR-2025'!$A$3:$BG$214,E$9,FALSE)</f>
        <v>312.17205222747998</v>
      </c>
      <c r="F204" s="5">
        <f>VLOOKUP($B204,'EDGAR-2025'!$A$3:$BG$214,F$9,FALSE)</f>
        <v>332.76848072206002</v>
      </c>
      <c r="G204" s="5">
        <f>VLOOKUP($B204,'EDGAR-2025'!$A$3:$BG$214,G$9,FALSE)</f>
        <v>344.1578335538</v>
      </c>
      <c r="H204" s="5">
        <f>VLOOKUP($B204,'EDGAR-2025'!$A$3:$BG$214,H$9,FALSE)</f>
        <v>333.87404020438998</v>
      </c>
      <c r="I204" s="5">
        <f>VLOOKUP($B204,'EDGAR-2025'!$A$3:$BG$214,I$9,FALSE)</f>
        <v>355.38085949344003</v>
      </c>
      <c r="J204" s="5">
        <f>VLOOKUP($B204,'EDGAR-2025'!$A$3:$BG$214,J$9,FALSE)</f>
        <v>367.84301148847999</v>
      </c>
      <c r="K204" s="5">
        <f>VLOOKUP($B204,'EDGAR-2025'!$A$3:$BG$214,K$9,FALSE)</f>
        <v>391.26309232893999</v>
      </c>
      <c r="L204" s="5">
        <f>VLOOKUP($B204,'EDGAR-2025'!$A$3:$BG$214,L$9,FALSE)</f>
        <v>433.21989643323002</v>
      </c>
      <c r="M204" s="5">
        <f>VLOOKUP($B204,'EDGAR-2025'!$A$3:$BG$214,M$9,FALSE)</f>
        <v>429.34321587754999</v>
      </c>
      <c r="N204" s="5">
        <f>VLOOKUP($B204,'EDGAR-2025'!$A$3:$BG$214,N$9,FALSE)</f>
        <v>414.47753804719002</v>
      </c>
      <c r="O204" s="5">
        <f>VLOOKUP($B204,'EDGAR-2025'!$A$3:$BG$214,O$9,FALSE)</f>
        <v>423.09051700767998</v>
      </c>
      <c r="P204" s="5">
        <f>VLOOKUP($B204,'EDGAR-2025'!$A$3:$BG$214,P$9,FALSE)</f>
        <v>460.70707580826002</v>
      </c>
      <c r="Q204" s="5">
        <f>VLOOKUP($B204,'EDGAR-2025'!$A$3:$BG$214,Q$9,FALSE)</f>
        <v>444.40766364730001</v>
      </c>
      <c r="R204" s="5">
        <f>VLOOKUP($B204,'EDGAR-2025'!$A$3:$BG$214,R$9,FALSE)</f>
        <v>446.43855762884999</v>
      </c>
      <c r="S204" s="5">
        <f>VLOOKUP($B204,'EDGAR-2025'!$A$3:$BG$214,S$9,FALSE)</f>
        <v>460.02745974901001</v>
      </c>
      <c r="T204" s="15">
        <f t="shared" si="33"/>
        <v>-3.4624229009827201E-2</v>
      </c>
      <c r="U204" s="15">
        <f t="shared" si="34"/>
        <v>-2.1786378715303478E-2</v>
      </c>
      <c r="V204" s="15">
        <f t="shared" si="35"/>
        <v>2.0780327448068681E-2</v>
      </c>
      <c r="W204" s="5">
        <f>VLOOKUP($B204,'EDGAR-P-2025'!$A$3:$BI$214,W$9,FALSE)</f>
        <v>82.961805000000325</v>
      </c>
      <c r="X204" s="4">
        <f t="shared" si="36"/>
        <v>4.9960043425669003</v>
      </c>
      <c r="Y204" s="43">
        <f t="shared" si="31"/>
        <v>1.1296575437907713E-2</v>
      </c>
      <c r="Z204" s="43">
        <f t="shared" si="32"/>
        <v>1.0757841005435724E-2</v>
      </c>
    </row>
    <row r="205" spans="2:26" ht="15" x14ac:dyDescent="0.25">
      <c r="B205" s="42" t="s">
        <v>224</v>
      </c>
      <c r="C205" s="5">
        <f>VLOOKUP($B205,'EDGAR-2025'!$A$3:$BG$214,C$9,FALSE)</f>
        <v>45.694356826838003</v>
      </c>
      <c r="D205" s="5">
        <f>VLOOKUP($B205,'EDGAR-2025'!$A$3:$BG$214,D$9,FALSE)</f>
        <v>52.898310742117999</v>
      </c>
      <c r="E205" s="5">
        <f>VLOOKUP($B205,'EDGAR-2025'!$A$3:$BG$214,E$9,FALSE)</f>
        <v>61.653193338629002</v>
      </c>
      <c r="F205" s="5">
        <f>VLOOKUP($B205,'EDGAR-2025'!$A$3:$BG$214,F$9,FALSE)</f>
        <v>66.140011429729</v>
      </c>
      <c r="G205" s="5">
        <f>VLOOKUP($B205,'EDGAR-2025'!$A$3:$BG$214,G$9,FALSE)</f>
        <v>68.297714654700997</v>
      </c>
      <c r="H205" s="5">
        <f>VLOOKUP($B205,'EDGAR-2025'!$A$3:$BG$214,H$9,FALSE)</f>
        <v>65.274641132808995</v>
      </c>
      <c r="I205" s="5">
        <f>VLOOKUP($B205,'EDGAR-2025'!$A$3:$BG$214,I$9,FALSE)</f>
        <v>63.216780959691</v>
      </c>
      <c r="J205" s="5">
        <f>VLOOKUP($B205,'EDGAR-2025'!$A$3:$BG$214,J$9,FALSE)</f>
        <v>67.910816656454003</v>
      </c>
      <c r="K205" s="5">
        <f>VLOOKUP($B205,'EDGAR-2025'!$A$3:$BG$214,K$9,FALSE)</f>
        <v>67.289706266148997</v>
      </c>
      <c r="L205" s="5">
        <f>VLOOKUP($B205,'EDGAR-2025'!$A$3:$BG$214,L$9,FALSE)</f>
        <v>72.170825269150001</v>
      </c>
      <c r="M205" s="5">
        <f>VLOOKUP($B205,'EDGAR-2025'!$A$3:$BG$214,M$9,FALSE)</f>
        <v>74.231837089625003</v>
      </c>
      <c r="N205" s="5">
        <f>VLOOKUP($B205,'EDGAR-2025'!$A$3:$BG$214,N$9,FALSE)</f>
        <v>73.250641004298004</v>
      </c>
      <c r="O205" s="5">
        <f>VLOOKUP($B205,'EDGAR-2025'!$A$3:$BG$214,O$9,FALSE)</f>
        <v>76.825279022866994</v>
      </c>
      <c r="P205" s="5">
        <f>VLOOKUP($B205,'EDGAR-2025'!$A$3:$BG$214,P$9,FALSE)</f>
        <v>95.432275109966</v>
      </c>
      <c r="Q205" s="5">
        <f>VLOOKUP($B205,'EDGAR-2025'!$A$3:$BG$214,Q$9,FALSE)</f>
        <v>101.26129026672</v>
      </c>
      <c r="R205" s="5">
        <f>VLOOKUP($B205,'EDGAR-2025'!$A$3:$BG$214,R$9,FALSE)</f>
        <v>94.728691398023003</v>
      </c>
      <c r="S205" s="5">
        <f>VLOOKUP($B205,'EDGAR-2025'!$A$3:$BG$214,S$9,FALSE)</f>
        <v>81.408011926322004</v>
      </c>
      <c r="T205" s="15">
        <f t="shared" si="33"/>
        <v>-1.3217995455808706E-2</v>
      </c>
      <c r="U205" s="15">
        <f t="shared" si="34"/>
        <v>7.6697070866018624E-3</v>
      </c>
      <c r="V205" s="15">
        <f t="shared" si="35"/>
        <v>4.8800091979526172E-2</v>
      </c>
      <c r="W205" s="5">
        <f>VLOOKUP($B205,'EDGAR-P-2025'!$A$3:$BI$214,W$9,FALSE)</f>
        <v>5.9425610000001585</v>
      </c>
      <c r="X205" s="4">
        <f t="shared" si="36"/>
        <v>12.326443263148001</v>
      </c>
      <c r="Y205" s="43">
        <f t="shared" ref="Y205:Y224" si="37">N205/$N$224</f>
        <v>1.9964444777365383E-3</v>
      </c>
      <c r="Z205" s="43">
        <f t="shared" ref="Z205:Z224" si="38">W205/$W$224</f>
        <v>7.7058504697558798E-4</v>
      </c>
    </row>
    <row r="206" spans="2:26" ht="15" x14ac:dyDescent="0.25">
      <c r="B206" s="42" t="s">
        <v>225</v>
      </c>
      <c r="C206" s="5">
        <f>VLOOKUP($B206,'EDGAR-2025'!$A$3:$BG$214,C$9,FALSE)</f>
        <v>5.0735739864378E-3</v>
      </c>
      <c r="D206" s="5">
        <f>VLOOKUP($B206,'EDGAR-2025'!$A$3:$BG$214,D$9,FALSE)</f>
        <v>3.3648610645631002E-2</v>
      </c>
      <c r="E206" s="5">
        <f>VLOOKUP($B206,'EDGAR-2025'!$A$3:$BG$214,E$9,FALSE)</f>
        <v>7.3252906133791998E-2</v>
      </c>
      <c r="F206" s="5">
        <f>VLOOKUP($B206,'EDGAR-2025'!$A$3:$BG$214,F$9,FALSE)</f>
        <v>5.5887884171758002E-2</v>
      </c>
      <c r="G206" s="5">
        <f>VLOOKUP($B206,'EDGAR-2025'!$A$3:$BG$214,G$9,FALSE)</f>
        <v>5.8032074223194001E-2</v>
      </c>
      <c r="H206" s="5">
        <f>VLOOKUP($B206,'EDGAR-2025'!$A$3:$BG$214,H$9,FALSE)</f>
        <v>6.7059150207740004E-2</v>
      </c>
      <c r="I206" s="5">
        <f>VLOOKUP($B206,'EDGAR-2025'!$A$3:$BG$214,I$9,FALSE)</f>
        <v>7.6027092912308997E-2</v>
      </c>
      <c r="J206" s="5">
        <f>VLOOKUP($B206,'EDGAR-2025'!$A$3:$BG$214,J$9,FALSE)</f>
        <v>7.9959266716547003E-2</v>
      </c>
      <c r="K206" s="5">
        <f>VLOOKUP($B206,'EDGAR-2025'!$A$3:$BG$214,K$9,FALSE)</f>
        <v>8.8138051196361006E-2</v>
      </c>
      <c r="L206" s="5">
        <f>VLOOKUP($B206,'EDGAR-2025'!$A$3:$BG$214,L$9,FALSE)</f>
        <v>8.8341982033491001E-2</v>
      </c>
      <c r="M206" s="5">
        <f>VLOOKUP($B206,'EDGAR-2025'!$A$3:$BG$214,M$9,FALSE)</f>
        <v>0.18971686381059999</v>
      </c>
      <c r="N206" s="5">
        <f>VLOOKUP($B206,'EDGAR-2025'!$A$3:$BG$214,N$9,FALSE)</f>
        <v>0.22112804216876999</v>
      </c>
      <c r="O206" s="5">
        <f>VLOOKUP($B206,'EDGAR-2025'!$A$3:$BG$214,O$9,FALSE)</f>
        <v>0.21494034406557</v>
      </c>
      <c r="P206" s="5">
        <f>VLOOKUP($B206,'EDGAR-2025'!$A$3:$BG$214,P$9,FALSE)</f>
        <v>0.21499506010423999</v>
      </c>
      <c r="Q206" s="5">
        <f>VLOOKUP($B206,'EDGAR-2025'!$A$3:$BG$214,Q$9,FALSE)</f>
        <v>0.22051030104031999</v>
      </c>
      <c r="R206" s="5">
        <f>VLOOKUP($B206,'EDGAR-2025'!$A$3:$BG$214,R$9,FALSE)</f>
        <v>0.22124157134490999</v>
      </c>
      <c r="S206" s="5">
        <f>VLOOKUP($B206,'EDGAR-2025'!$A$3:$BG$214,S$9,FALSE)</f>
        <v>0.22906126288188</v>
      </c>
      <c r="T206" s="15">
        <f t="shared" ref="T206:T221" si="39">N206/M206-1</f>
        <v>0.16556872028797986</v>
      </c>
      <c r="U206" s="15">
        <f t="shared" ref="U206:U221" si="40">AVERAGE(N206/M206-1,M206/L206-1)</f>
        <v>0.65654826855775594</v>
      </c>
      <c r="V206" s="15">
        <f t="shared" ref="V206:V228" si="41">O206/N206-1</f>
        <v>-2.7982421598421237E-2</v>
      </c>
      <c r="W206" s="5">
        <f>VLOOKUP($B206,'EDGAR-P-2025'!$A$3:$BI$214,W$9,FALSE)</f>
        <v>3.6461000003000218E-2</v>
      </c>
      <c r="X206" s="4">
        <f t="shared" ref="X206:X228" si="42">N206/W206</f>
        <v>6.0647827034523001</v>
      </c>
      <c r="Y206" s="43">
        <f t="shared" si="37"/>
        <v>6.0268395280613293E-6</v>
      </c>
      <c r="Z206" s="43">
        <f t="shared" si="38"/>
        <v>4.7279786274113276E-6</v>
      </c>
    </row>
    <row r="207" spans="2:26" ht="15" x14ac:dyDescent="0.25">
      <c r="B207" s="42" t="s">
        <v>226</v>
      </c>
      <c r="C207" s="5">
        <f>VLOOKUP($B207,'EDGAR-2025'!$A$3:$BG$214,C$9,FALSE)</f>
        <v>0.83077568191444995</v>
      </c>
      <c r="D207" s="5">
        <f>VLOOKUP($B207,'EDGAR-2025'!$A$3:$BG$214,D$9,FALSE)</f>
        <v>2.2217179609855999</v>
      </c>
      <c r="E207" s="5">
        <f>VLOOKUP($B207,'EDGAR-2025'!$A$3:$BG$214,E$9,FALSE)</f>
        <v>3.7997567154809002</v>
      </c>
      <c r="F207" s="5">
        <f>VLOOKUP($B207,'EDGAR-2025'!$A$3:$BG$214,F$9,FALSE)</f>
        <v>4.2627992876576002</v>
      </c>
      <c r="G207" s="5">
        <f>VLOOKUP($B207,'EDGAR-2025'!$A$3:$BG$214,G$9,FALSE)</f>
        <v>4.3290332788189998</v>
      </c>
      <c r="H207" s="5">
        <f>VLOOKUP($B207,'EDGAR-2025'!$A$3:$BG$214,H$9,FALSE)</f>
        <v>4.4114323380935998</v>
      </c>
      <c r="I207" s="5">
        <f>VLOOKUP($B207,'EDGAR-2025'!$A$3:$BG$214,I$9,FALSE)</f>
        <v>4.8524283899130003</v>
      </c>
      <c r="J207" s="5">
        <f>VLOOKUP($B207,'EDGAR-2025'!$A$3:$BG$214,J$9,FALSE)</f>
        <v>5.5953681441113998</v>
      </c>
      <c r="K207" s="5">
        <f>VLOOKUP($B207,'EDGAR-2025'!$A$3:$BG$214,K$9,FALSE)</f>
        <v>6.0017716469572999</v>
      </c>
      <c r="L207" s="5">
        <f>VLOOKUP($B207,'EDGAR-2025'!$A$3:$BG$214,L$9,FALSE)</f>
        <v>6.2539304313108</v>
      </c>
      <c r="M207" s="5">
        <f>VLOOKUP($B207,'EDGAR-2025'!$A$3:$BG$214,M$9,FALSE)</f>
        <v>6.8570973604752998</v>
      </c>
      <c r="N207" s="5">
        <f>VLOOKUP($B207,'EDGAR-2025'!$A$3:$BG$214,N$9,FALSE)</f>
        <v>7.0645878576395997</v>
      </c>
      <c r="O207" s="5">
        <f>VLOOKUP($B207,'EDGAR-2025'!$A$3:$BG$214,O$9,FALSE)</f>
        <v>7.1198296587199001</v>
      </c>
      <c r="P207" s="5">
        <f>VLOOKUP($B207,'EDGAR-2025'!$A$3:$BG$214,P$9,FALSE)</f>
        <v>8.1104922281627001</v>
      </c>
      <c r="Q207" s="5">
        <f>VLOOKUP($B207,'EDGAR-2025'!$A$3:$BG$214,Q$9,FALSE)</f>
        <v>7.9541298207305999</v>
      </c>
      <c r="R207" s="5">
        <f>VLOOKUP($B207,'EDGAR-2025'!$A$3:$BG$214,R$9,FALSE)</f>
        <v>8.1166131915997006</v>
      </c>
      <c r="S207" s="5">
        <f>VLOOKUP($B207,'EDGAR-2025'!$A$3:$BG$214,S$9,FALSE)</f>
        <v>8.2548622683851995</v>
      </c>
      <c r="T207" s="15">
        <f t="shared" si="39"/>
        <v>3.0259231604364611E-2</v>
      </c>
      <c r="U207" s="15">
        <f t="shared" si="40"/>
        <v>6.3352644167248284E-2</v>
      </c>
      <c r="V207" s="15">
        <f t="shared" si="41"/>
        <v>7.8195362834312387E-3</v>
      </c>
      <c r="W207" s="5">
        <f>VLOOKUP($B207,'EDGAR-P-2025'!$A$3:$BI$214,W$9,FALSE)</f>
        <v>45.711873999998915</v>
      </c>
      <c r="X207" s="4">
        <f t="shared" si="42"/>
        <v>0.15454601265394999</v>
      </c>
      <c r="Y207" s="43">
        <f t="shared" si="37"/>
        <v>1.9254517397385807E-4</v>
      </c>
      <c r="Z207" s="43">
        <f t="shared" si="38"/>
        <v>5.9275599482496496E-3</v>
      </c>
    </row>
    <row r="208" spans="2:26" ht="15" x14ac:dyDescent="0.25">
      <c r="B208" s="42" t="s">
        <v>227</v>
      </c>
      <c r="C208" s="5">
        <f>VLOOKUP($B208,'EDGAR-2025'!$A$3:$BG$214,C$9,FALSE)</f>
        <v>785.53986017197997</v>
      </c>
      <c r="D208" s="5">
        <f>VLOOKUP($B208,'EDGAR-2025'!$A$3:$BG$214,D$9,FALSE)</f>
        <v>357.09320816821997</v>
      </c>
      <c r="E208" s="5">
        <f>VLOOKUP($B208,'EDGAR-2025'!$A$3:$BG$214,E$9,FALSE)</f>
        <v>315.90873957577003</v>
      </c>
      <c r="F208" s="5">
        <f>VLOOKUP($B208,'EDGAR-2025'!$A$3:$BG$214,F$9,FALSE)</f>
        <v>333.30516029836002</v>
      </c>
      <c r="G208" s="5">
        <f>VLOOKUP($B208,'EDGAR-2025'!$A$3:$BG$214,G$9,FALSE)</f>
        <v>324.91764003765002</v>
      </c>
      <c r="H208" s="5">
        <f>VLOOKUP($B208,'EDGAR-2025'!$A$3:$BG$214,H$9,FALSE)</f>
        <v>315.27477361398002</v>
      </c>
      <c r="I208" s="5">
        <f>VLOOKUP($B208,'EDGAR-2025'!$A$3:$BG$214,I$9,FALSE)</f>
        <v>269.32991089395</v>
      </c>
      <c r="J208" s="5">
        <f>VLOOKUP($B208,'EDGAR-2025'!$A$3:$BG$214,J$9,FALSE)</f>
        <v>226.10702188926999</v>
      </c>
      <c r="K208" s="5">
        <f>VLOOKUP($B208,'EDGAR-2025'!$A$3:$BG$214,K$9,FALSE)</f>
        <v>227.24610083085</v>
      </c>
      <c r="L208" s="5">
        <f>VLOOKUP($B208,'EDGAR-2025'!$A$3:$BG$214,L$9,FALSE)</f>
        <v>205.58134037050999</v>
      </c>
      <c r="M208" s="5">
        <f>VLOOKUP($B208,'EDGAR-2025'!$A$3:$BG$214,M$9,FALSE)</f>
        <v>218.30294320102999</v>
      </c>
      <c r="N208" s="5">
        <f>VLOOKUP($B208,'EDGAR-2025'!$A$3:$BG$214,N$9,FALSE)</f>
        <v>207.90965609356999</v>
      </c>
      <c r="O208" s="5">
        <f>VLOOKUP($B208,'EDGAR-2025'!$A$3:$BG$214,O$9,FALSE)</f>
        <v>198.89722567289999</v>
      </c>
      <c r="P208" s="5">
        <f>VLOOKUP($B208,'EDGAR-2025'!$A$3:$BG$214,P$9,FALSE)</f>
        <v>194.13625000578</v>
      </c>
      <c r="Q208" s="5">
        <f>VLOOKUP($B208,'EDGAR-2025'!$A$3:$BG$214,Q$9,FALSE)</f>
        <v>119.34498408073</v>
      </c>
      <c r="R208" s="5">
        <f>VLOOKUP($B208,'EDGAR-2025'!$A$3:$BG$214,R$9,FALSE)</f>
        <v>121.69519549016999</v>
      </c>
      <c r="S208" s="5">
        <f>VLOOKUP($B208,'EDGAR-2025'!$A$3:$BG$214,S$9,FALSE)</f>
        <v>118.4778493699</v>
      </c>
      <c r="T208" s="15">
        <f t="shared" si="39"/>
        <v>-4.7609468544311251E-2</v>
      </c>
      <c r="U208" s="15">
        <f t="shared" si="40"/>
        <v>7.1358238728404522E-3</v>
      </c>
      <c r="V208" s="15">
        <f t="shared" si="41"/>
        <v>-4.334782034661222E-2</v>
      </c>
      <c r="W208" s="5">
        <f>VLOOKUP($B208,'EDGAR-P-2025'!$A$3:$BI$214,W$9,FALSE)</f>
        <v>43.795220000000818</v>
      </c>
      <c r="X208" s="4">
        <f t="shared" si="42"/>
        <v>4.7473138870764</v>
      </c>
      <c r="Y208" s="43">
        <f t="shared" si="37"/>
        <v>5.6665727300837633E-3</v>
      </c>
      <c r="Z208" s="43">
        <f t="shared" si="38"/>
        <v>5.679023178896429E-3</v>
      </c>
    </row>
    <row r="209" spans="2:26" ht="15" x14ac:dyDescent="0.25">
      <c r="B209" s="42" t="s">
        <v>228</v>
      </c>
      <c r="C209" s="5">
        <f>VLOOKUP($B209,'EDGAR-2025'!$A$3:$BG$214,C$9,FALSE)</f>
        <v>56.887567152435999</v>
      </c>
      <c r="D209" s="5">
        <f>VLOOKUP($B209,'EDGAR-2025'!$A$3:$BG$214,D$9,FALSE)</f>
        <v>122.461280673</v>
      </c>
      <c r="E209" s="5">
        <f>VLOOKUP($B209,'EDGAR-2025'!$A$3:$BG$214,E$9,FALSE)</f>
        <v>171.9529199385</v>
      </c>
      <c r="F209" s="5">
        <f>VLOOKUP($B209,'EDGAR-2025'!$A$3:$BG$214,F$9,FALSE)</f>
        <v>177.25723437027</v>
      </c>
      <c r="G209" s="5">
        <f>VLOOKUP($B209,'EDGAR-2025'!$A$3:$BG$214,G$9,FALSE)</f>
        <v>185.01029277719999</v>
      </c>
      <c r="H209" s="5">
        <f>VLOOKUP($B209,'EDGAR-2025'!$A$3:$BG$214,H$9,FALSE)</f>
        <v>195.05335838599001</v>
      </c>
      <c r="I209" s="5">
        <f>VLOOKUP($B209,'EDGAR-2025'!$A$3:$BG$214,I$9,FALSE)</f>
        <v>198.11378088968999</v>
      </c>
      <c r="J209" s="5">
        <f>VLOOKUP($B209,'EDGAR-2025'!$A$3:$BG$214,J$9,FALSE)</f>
        <v>206.85187526376001</v>
      </c>
      <c r="K209" s="5">
        <f>VLOOKUP($B209,'EDGAR-2025'!$A$3:$BG$214,K$9,FALSE)</f>
        <v>212.43054116636</v>
      </c>
      <c r="L209" s="5">
        <f>VLOOKUP($B209,'EDGAR-2025'!$A$3:$BG$214,L$9,FALSE)</f>
        <v>204.42270904869</v>
      </c>
      <c r="M209" s="5">
        <f>VLOOKUP($B209,'EDGAR-2025'!$A$3:$BG$214,M$9,FALSE)</f>
        <v>187.28534800244</v>
      </c>
      <c r="N209" s="5">
        <f>VLOOKUP($B209,'EDGAR-2025'!$A$3:$BG$214,N$9,FALSE)</f>
        <v>197.84936021041</v>
      </c>
      <c r="O209" s="5">
        <f>VLOOKUP($B209,'EDGAR-2025'!$A$3:$BG$214,O$9,FALSE)</f>
        <v>195.67423570078</v>
      </c>
      <c r="P209" s="5">
        <f>VLOOKUP($B209,'EDGAR-2025'!$A$3:$BG$214,P$9,FALSE)</f>
        <v>199.42099182525001</v>
      </c>
      <c r="Q209" s="5">
        <f>VLOOKUP($B209,'EDGAR-2025'!$A$3:$BG$214,Q$9,FALSE)</f>
        <v>195.184009479</v>
      </c>
      <c r="R209" s="5">
        <f>VLOOKUP($B209,'EDGAR-2025'!$A$3:$BG$214,R$9,FALSE)</f>
        <v>192.69644364769999</v>
      </c>
      <c r="S209" s="5">
        <f>VLOOKUP($B209,'EDGAR-2025'!$A$3:$BG$214,S$9,FALSE)</f>
        <v>200.55897010112</v>
      </c>
      <c r="T209" s="15">
        <f t="shared" si="39"/>
        <v>5.640597260086988E-2</v>
      </c>
      <c r="U209" s="15">
        <f t="shared" si="40"/>
        <v>-1.3713494324445574E-2</v>
      </c>
      <c r="V209" s="15">
        <f t="shared" si="41"/>
        <v>-1.0993841513143088E-2</v>
      </c>
      <c r="W209" s="5">
        <f>VLOOKUP($B209,'EDGAR-P-2025'!$A$3:$BI$214,W$9,FALSE)</f>
        <v>9.6820879999996787</v>
      </c>
      <c r="X209" s="4">
        <f t="shared" si="42"/>
        <v>20.434575704168001</v>
      </c>
      <c r="Y209" s="43">
        <f t="shared" si="37"/>
        <v>5.3923796051505374E-3</v>
      </c>
      <c r="Z209" s="43">
        <f t="shared" si="38"/>
        <v>1.2554977956980721E-3</v>
      </c>
    </row>
    <row r="210" spans="2:26" ht="15" x14ac:dyDescent="0.25">
      <c r="B210" s="42" t="s">
        <v>229</v>
      </c>
      <c r="C210" s="5">
        <f>VLOOKUP($B210,'EDGAR-2025'!$A$3:$BG$214,C$9,FALSE)</f>
        <v>582.60782742036997</v>
      </c>
      <c r="D210" s="5">
        <f>VLOOKUP($B210,'EDGAR-2025'!$A$3:$BG$214,D$9,FALSE)</f>
        <v>559.52360170453005</v>
      </c>
      <c r="E210" s="5">
        <f>VLOOKUP($B210,'EDGAR-2025'!$A$3:$BG$214,E$9,FALSE)</f>
        <v>500.74840429185002</v>
      </c>
      <c r="F210" s="5">
        <f>VLOOKUP($B210,'EDGAR-2025'!$A$3:$BG$214,F$9,FALSE)</f>
        <v>459.20661865645002</v>
      </c>
      <c r="G210" s="5">
        <f>VLOOKUP($B210,'EDGAR-2025'!$A$3:$BG$214,G$9,FALSE)</f>
        <v>481.38978467637003</v>
      </c>
      <c r="H210" s="5">
        <f>VLOOKUP($B210,'EDGAR-2025'!$A$3:$BG$214,H$9,FALSE)</f>
        <v>470.21968248824999</v>
      </c>
      <c r="I210" s="5">
        <f>VLOOKUP($B210,'EDGAR-2025'!$A$3:$BG$214,I$9,FALSE)</f>
        <v>430.65731406347999</v>
      </c>
      <c r="J210" s="5">
        <f>VLOOKUP($B210,'EDGAR-2025'!$A$3:$BG$214,J$9,FALSE)</f>
        <v>415.88474617168998</v>
      </c>
      <c r="K210" s="5">
        <f>VLOOKUP($B210,'EDGAR-2025'!$A$3:$BG$214,K$9,FALSE)</f>
        <v>391.86140643777998</v>
      </c>
      <c r="L210" s="5">
        <f>VLOOKUP($B210,'EDGAR-2025'!$A$3:$BG$214,L$9,FALSE)</f>
        <v>380.71182461235998</v>
      </c>
      <c r="M210" s="5">
        <f>VLOOKUP($B210,'EDGAR-2025'!$A$3:$BG$214,M$9,FALSE)</f>
        <v>373.88209014833001</v>
      </c>
      <c r="N210" s="5">
        <f>VLOOKUP($B210,'EDGAR-2025'!$A$3:$BG$214,N$9,FALSE)</f>
        <v>359.01308069646001</v>
      </c>
      <c r="O210" s="5">
        <f>VLOOKUP($B210,'EDGAR-2025'!$A$3:$BG$214,O$9,FALSE)</f>
        <v>319.69641736990002</v>
      </c>
      <c r="P210" s="5">
        <f>VLOOKUP($B210,'EDGAR-2025'!$A$3:$BG$214,P$9,FALSE)</f>
        <v>337.91484334437001</v>
      </c>
      <c r="Q210" s="5">
        <f>VLOOKUP($B210,'EDGAR-2025'!$A$3:$BG$214,Q$9,FALSE)</f>
        <v>324.99485628166002</v>
      </c>
      <c r="R210" s="5">
        <f>VLOOKUP($B210,'EDGAR-2025'!$A$3:$BG$214,R$9,FALSE)</f>
        <v>304.78661127360999</v>
      </c>
      <c r="S210" s="5">
        <f>VLOOKUP($B210,'EDGAR-2025'!$A$3:$BG$214,S$9,FALSE)</f>
        <v>292.41935866076</v>
      </c>
      <c r="T210" s="15">
        <f t="shared" si="39"/>
        <v>-3.9769247695098264E-2</v>
      </c>
      <c r="U210" s="15">
        <f t="shared" si="40"/>
        <v>-2.8854314335865328E-2</v>
      </c>
      <c r="V210" s="15">
        <f t="shared" si="41"/>
        <v>-0.10951317776580294</v>
      </c>
      <c r="W210" s="5">
        <f>VLOOKUP($B210,'EDGAR-P-2025'!$A$3:$BI$214,W$9,FALSE)</f>
        <v>66.95901599999938</v>
      </c>
      <c r="X210" s="4">
        <f t="shared" si="42"/>
        <v>5.3616839395677998</v>
      </c>
      <c r="Y210" s="43">
        <f t="shared" si="37"/>
        <v>9.7848929724666054E-3</v>
      </c>
      <c r="Z210" s="43">
        <f t="shared" si="38"/>
        <v>8.6827239114242658E-3</v>
      </c>
    </row>
    <row r="211" spans="2:26" ht="15" x14ac:dyDescent="0.25">
      <c r="B211" s="42" t="s">
        <v>34</v>
      </c>
      <c r="C211" s="5">
        <f>VLOOKUP($B211,'EDGAR-2025'!$A$3:$BG$214,C$9,FALSE)</f>
        <v>4983.6037028029004</v>
      </c>
      <c r="D211" s="5">
        <f>VLOOKUP($B211,'EDGAR-2025'!$A$3:$BG$214,D$9,FALSE)</f>
        <v>5888.1656639158</v>
      </c>
      <c r="E211" s="5">
        <f>VLOOKUP($B211,'EDGAR-2025'!$A$3:$BG$214,E$9,FALSE)</f>
        <v>5521.4993394461999</v>
      </c>
      <c r="F211" s="5">
        <f>VLOOKUP($B211,'EDGAR-2025'!$A$3:$BG$214,F$9,FALSE)</f>
        <v>5307.6289134617</v>
      </c>
      <c r="G211" s="5">
        <f>VLOOKUP($B211,'EDGAR-2025'!$A$3:$BG$214,G$9,FALSE)</f>
        <v>5087.7110265498004</v>
      </c>
      <c r="H211" s="5">
        <f>VLOOKUP($B211,'EDGAR-2025'!$A$3:$BG$214,H$9,FALSE)</f>
        <v>5224.7088530435003</v>
      </c>
      <c r="I211" s="5">
        <f>VLOOKUP($B211,'EDGAR-2025'!$A$3:$BG$214,I$9,FALSE)</f>
        <v>5243.7719862951999</v>
      </c>
      <c r="J211" s="5">
        <f>VLOOKUP($B211,'EDGAR-2025'!$A$3:$BG$214,J$9,FALSE)</f>
        <v>5132.9840505959</v>
      </c>
      <c r="K211" s="5">
        <f>VLOOKUP($B211,'EDGAR-2025'!$A$3:$BG$214,K$9,FALSE)</f>
        <v>5028.9519520472004</v>
      </c>
      <c r="L211" s="5">
        <f>VLOOKUP($B211,'EDGAR-2025'!$A$3:$BG$214,L$9,FALSE)</f>
        <v>4959.4578861865002</v>
      </c>
      <c r="M211" s="5">
        <f>VLOOKUP($B211,'EDGAR-2025'!$A$3:$BG$214,M$9,FALSE)</f>
        <v>5118.3743541122003</v>
      </c>
      <c r="N211" s="5">
        <f>VLOOKUP($B211,'EDGAR-2025'!$A$3:$BG$214,N$9,FALSE)</f>
        <v>4967.9121513851996</v>
      </c>
      <c r="O211" s="5">
        <f>VLOOKUP($B211,'EDGAR-2025'!$A$3:$BG$214,O$9,FALSE)</f>
        <v>4466.87647672</v>
      </c>
      <c r="P211" s="5">
        <f>VLOOKUP($B211,'EDGAR-2025'!$A$3:$BG$214,P$9,FALSE)</f>
        <v>4754.3784760790004</v>
      </c>
      <c r="Q211" s="5">
        <f>VLOOKUP($B211,'EDGAR-2025'!$A$3:$BG$214,Q$9,FALSE)</f>
        <v>4815.7665315713002</v>
      </c>
      <c r="R211" s="5">
        <f>VLOOKUP($B211,'EDGAR-2025'!$A$3:$BG$214,R$9,FALSE)</f>
        <v>4618.2675220375004</v>
      </c>
      <c r="S211" s="5">
        <f>VLOOKUP($B211,'EDGAR-2025'!$A$3:$BG$214,S$9,FALSE)</f>
        <v>4632.1648758727997</v>
      </c>
      <c r="T211" s="15">
        <f t="shared" si="39"/>
        <v>-2.9396482616812936E-2</v>
      </c>
      <c r="U211" s="15">
        <f t="shared" si="40"/>
        <v>1.3233150363229917E-3</v>
      </c>
      <c r="V211" s="15">
        <f t="shared" si="41"/>
        <v>-0.10085437491592841</v>
      </c>
      <c r="W211" s="5">
        <f>VLOOKUP($B211,'EDGAR-P-2025'!$A$3:$BI$214,W$9,FALSE)</f>
        <v>329.09311000000906</v>
      </c>
      <c r="X211" s="4">
        <f t="shared" si="42"/>
        <v>15.095764695241</v>
      </c>
      <c r="Y211" s="43">
        <f t="shared" si="37"/>
        <v>0.13540032748561581</v>
      </c>
      <c r="Z211" s="43">
        <f t="shared" si="38"/>
        <v>4.2674232477999396E-2</v>
      </c>
    </row>
    <row r="212" spans="2:26" ht="15" x14ac:dyDescent="0.25">
      <c r="B212" s="42" t="s">
        <v>230</v>
      </c>
      <c r="C212" s="5">
        <f>VLOOKUP($B212,'EDGAR-2025'!$A$3:$BG$214,C$9,FALSE)</f>
        <v>3.9389235334634001</v>
      </c>
      <c r="D212" s="5">
        <f>VLOOKUP($B212,'EDGAR-2025'!$A$3:$BG$214,D$9,FALSE)</f>
        <v>5.5677526701579998</v>
      </c>
      <c r="E212" s="5">
        <f>VLOOKUP($B212,'EDGAR-2025'!$A$3:$BG$214,E$9,FALSE)</f>
        <v>6.4578950890122</v>
      </c>
      <c r="F212" s="5">
        <f>VLOOKUP($B212,'EDGAR-2025'!$A$3:$BG$214,F$9,FALSE)</f>
        <v>7.7873139007071996</v>
      </c>
      <c r="G212" s="5">
        <f>VLOOKUP($B212,'EDGAR-2025'!$A$3:$BG$214,G$9,FALSE)</f>
        <v>8.8814595938014005</v>
      </c>
      <c r="H212" s="5">
        <f>VLOOKUP($B212,'EDGAR-2025'!$A$3:$BG$214,H$9,FALSE)</f>
        <v>7.6588860654381996</v>
      </c>
      <c r="I212" s="5">
        <f>VLOOKUP($B212,'EDGAR-2025'!$A$3:$BG$214,I$9,FALSE)</f>
        <v>6.7333597621805001</v>
      </c>
      <c r="J212" s="5">
        <f>VLOOKUP($B212,'EDGAR-2025'!$A$3:$BG$214,J$9,FALSE)</f>
        <v>6.895055646176</v>
      </c>
      <c r="K212" s="5">
        <f>VLOOKUP($B212,'EDGAR-2025'!$A$3:$BG$214,K$9,FALSE)</f>
        <v>6.8292340403858001</v>
      </c>
      <c r="L212" s="5">
        <f>VLOOKUP($B212,'EDGAR-2025'!$A$3:$BG$214,L$9,FALSE)</f>
        <v>6.4073119398211</v>
      </c>
      <c r="M212" s="5">
        <f>VLOOKUP($B212,'EDGAR-2025'!$A$3:$BG$214,M$9,FALSE)</f>
        <v>6.8709733329105998</v>
      </c>
      <c r="N212" s="5">
        <f>VLOOKUP($B212,'EDGAR-2025'!$A$3:$BG$214,N$9,FALSE)</f>
        <v>7.1561036754879996</v>
      </c>
      <c r="O212" s="5">
        <f>VLOOKUP($B212,'EDGAR-2025'!$A$3:$BG$214,O$9,FALSE)</f>
        <v>6.9135289147972996</v>
      </c>
      <c r="P212" s="5">
        <f>VLOOKUP($B212,'EDGAR-2025'!$A$3:$BG$214,P$9,FALSE)</f>
        <v>8.5518130895959992</v>
      </c>
      <c r="Q212" s="5">
        <f>VLOOKUP($B212,'EDGAR-2025'!$A$3:$BG$214,Q$9,FALSE)</f>
        <v>8.0929582208359996</v>
      </c>
      <c r="R212" s="5">
        <f>VLOOKUP($B212,'EDGAR-2025'!$A$3:$BG$214,R$9,FALSE)</f>
        <v>8.1907583073476999</v>
      </c>
      <c r="S212" s="5">
        <f>VLOOKUP($B212,'EDGAR-2025'!$A$3:$BG$214,S$9,FALSE)</f>
        <v>8.6953355778412007</v>
      </c>
      <c r="T212" s="15">
        <f t="shared" si="39"/>
        <v>4.1497809518730389E-2</v>
      </c>
      <c r="U212" s="15">
        <f t="shared" si="40"/>
        <v>5.6931113261488253E-2</v>
      </c>
      <c r="V212" s="15">
        <f t="shared" si="41"/>
        <v>-3.3897602898292023E-2</v>
      </c>
      <c r="W212" s="5">
        <f>VLOOKUP($B212,'EDGAR-P-2025'!$A$3:$BI$214,W$9,FALSE)</f>
        <v>3.4821560001999119</v>
      </c>
      <c r="X212" s="4">
        <f t="shared" si="42"/>
        <v>2.0550784270081999</v>
      </c>
      <c r="Y212" s="43">
        <f t="shared" si="37"/>
        <v>1.9503943541190145E-4</v>
      </c>
      <c r="Z212" s="43">
        <f t="shared" si="38"/>
        <v>4.5153888113059386E-4</v>
      </c>
    </row>
    <row r="213" spans="2:26" ht="15" x14ac:dyDescent="0.25">
      <c r="B213" s="42" t="s">
        <v>231</v>
      </c>
      <c r="C213" s="5">
        <f>VLOOKUP($B213,'EDGAR-2025'!$A$3:$BG$214,C$9,FALSE)</f>
        <v>127.85341948986</v>
      </c>
      <c r="D213" s="5">
        <f>VLOOKUP($B213,'EDGAR-2025'!$A$3:$BG$214,D$9,FALSE)</f>
        <v>125.52924691343</v>
      </c>
      <c r="E213" s="5">
        <f>VLOOKUP($B213,'EDGAR-2025'!$A$3:$BG$214,E$9,FALSE)</f>
        <v>135.80142834684</v>
      </c>
      <c r="F213" s="5">
        <f>VLOOKUP($B213,'EDGAR-2025'!$A$3:$BG$214,F$9,FALSE)</f>
        <v>138.67822349612999</v>
      </c>
      <c r="G213" s="5">
        <f>VLOOKUP($B213,'EDGAR-2025'!$A$3:$BG$214,G$9,FALSE)</f>
        <v>123.18591947183999</v>
      </c>
      <c r="H213" s="5">
        <f>VLOOKUP($B213,'EDGAR-2025'!$A$3:$BG$214,H$9,FALSE)</f>
        <v>121.41699026929</v>
      </c>
      <c r="I213" s="5">
        <f>VLOOKUP($B213,'EDGAR-2025'!$A$3:$BG$214,I$9,FALSE)</f>
        <v>113.15945546085</v>
      </c>
      <c r="J213" s="5">
        <f>VLOOKUP($B213,'EDGAR-2025'!$A$3:$BG$214,J$9,FALSE)</f>
        <v>107.55026821291</v>
      </c>
      <c r="K213" s="5">
        <f>VLOOKUP($B213,'EDGAR-2025'!$A$3:$BG$214,K$9,FALSE)</f>
        <v>114.00779325904</v>
      </c>
      <c r="L213" s="5">
        <f>VLOOKUP($B213,'EDGAR-2025'!$A$3:$BG$214,L$9,FALSE)</f>
        <v>118.26582822134</v>
      </c>
      <c r="M213" s="5">
        <f>VLOOKUP($B213,'EDGAR-2025'!$A$3:$BG$214,M$9,FALSE)</f>
        <v>112.79489338427</v>
      </c>
      <c r="N213" s="5">
        <f>VLOOKUP($B213,'EDGAR-2025'!$A$3:$BG$214,N$9,FALSE)</f>
        <v>115.11710962541</v>
      </c>
      <c r="O213" s="5">
        <f>VLOOKUP($B213,'EDGAR-2025'!$A$3:$BG$214,O$9,FALSE)</f>
        <v>123.94513385069</v>
      </c>
      <c r="P213" s="5">
        <f>VLOOKUP($B213,'EDGAR-2025'!$A$3:$BG$214,P$9,FALSE)</f>
        <v>134.36065756747001</v>
      </c>
      <c r="Q213" s="5">
        <f>VLOOKUP($B213,'EDGAR-2025'!$A$3:$BG$214,Q$9,FALSE)</f>
        <v>128.90818753029001</v>
      </c>
      <c r="R213" s="5">
        <f>VLOOKUP($B213,'EDGAR-2025'!$A$3:$BG$214,R$9,FALSE)</f>
        <v>132.63063309098999</v>
      </c>
      <c r="S213" s="5">
        <f>VLOOKUP($B213,'EDGAR-2025'!$A$3:$BG$214,S$9,FALSE)</f>
        <v>148.53880808808</v>
      </c>
      <c r="T213" s="15">
        <f t="shared" si="39"/>
        <v>2.0587955460258822E-2</v>
      </c>
      <c r="U213" s="15">
        <f t="shared" si="40"/>
        <v>-1.2835843112248224E-2</v>
      </c>
      <c r="V213" s="15">
        <f t="shared" si="41"/>
        <v>7.6687333915925304E-2</v>
      </c>
      <c r="W213" s="5">
        <f>VLOOKUP($B213,'EDGAR-P-2025'!$A$3:$BI$214,W$9,FALSE)</f>
        <v>32.807367999999627</v>
      </c>
      <c r="X213" s="4">
        <f t="shared" si="42"/>
        <v>3.5088797621744998</v>
      </c>
      <c r="Y213" s="43">
        <f t="shared" si="37"/>
        <v>3.1375140838857153E-3</v>
      </c>
      <c r="Z213" s="43">
        <f t="shared" si="38"/>
        <v>4.2542040731974717E-3</v>
      </c>
    </row>
    <row r="214" spans="2:26" ht="15" x14ac:dyDescent="0.25">
      <c r="B214" s="42" t="s">
        <v>232</v>
      </c>
      <c r="C214" s="5">
        <f>VLOOKUP($B214,'EDGAR-2025'!$A$3:$BG$214,C$9,FALSE)</f>
        <v>0.10188541258358</v>
      </c>
      <c r="D214" s="5">
        <f>VLOOKUP($B214,'EDGAR-2025'!$A$3:$BG$214,D$9,FALSE)</f>
        <v>8.9219844057787004E-2</v>
      </c>
      <c r="E214" s="5">
        <f>VLOOKUP($B214,'EDGAR-2025'!$A$3:$BG$214,E$9,FALSE)</f>
        <v>0.15486060199488999</v>
      </c>
      <c r="F214" s="5">
        <f>VLOOKUP($B214,'EDGAR-2025'!$A$3:$BG$214,F$9,FALSE)</f>
        <v>0.17965894257767001</v>
      </c>
      <c r="G214" s="5">
        <f>VLOOKUP($B214,'EDGAR-2025'!$A$3:$BG$214,G$9,FALSE)</f>
        <v>0.14768266636381999</v>
      </c>
      <c r="H214" s="5">
        <f>VLOOKUP($B214,'EDGAR-2025'!$A$3:$BG$214,H$9,FALSE)</f>
        <v>0.15104409075471001</v>
      </c>
      <c r="I214" s="5">
        <f>VLOOKUP($B214,'EDGAR-2025'!$A$3:$BG$214,I$9,FALSE)</f>
        <v>0.17527970962483999</v>
      </c>
      <c r="J214" s="5">
        <f>VLOOKUP($B214,'EDGAR-2025'!$A$3:$BG$214,J$9,FALSE)</f>
        <v>0.15922454325954999</v>
      </c>
      <c r="K214" s="5">
        <f>VLOOKUP($B214,'EDGAR-2025'!$A$3:$BG$214,K$9,FALSE)</f>
        <v>0.16588084963531</v>
      </c>
      <c r="L214" s="5">
        <f>VLOOKUP($B214,'EDGAR-2025'!$A$3:$BG$214,L$9,FALSE)</f>
        <v>0.16636502543661</v>
      </c>
      <c r="M214" s="5">
        <f>VLOOKUP($B214,'EDGAR-2025'!$A$3:$BG$214,M$9,FALSE)</f>
        <v>0.22876880715684</v>
      </c>
      <c r="N214" s="5">
        <f>VLOOKUP($B214,'EDGAR-2025'!$A$3:$BG$214,N$9,FALSE)</f>
        <v>0.21900202810291999</v>
      </c>
      <c r="O214" s="5">
        <f>VLOOKUP($B214,'EDGAR-2025'!$A$3:$BG$214,O$9,FALSE)</f>
        <v>0.25151304423576998</v>
      </c>
      <c r="P214" s="5">
        <f>VLOOKUP($B214,'EDGAR-2025'!$A$3:$BG$214,P$9,FALSE)</f>
        <v>0.29090976950313002</v>
      </c>
      <c r="Q214" s="5">
        <f>VLOOKUP($B214,'EDGAR-2025'!$A$3:$BG$214,Q$9,FALSE)</f>
        <v>0.27093590770105003</v>
      </c>
      <c r="R214" s="5">
        <f>VLOOKUP($B214,'EDGAR-2025'!$A$3:$BG$214,R$9,FALSE)</f>
        <v>0.27170192236466001</v>
      </c>
      <c r="S214" s="5">
        <f>VLOOKUP($B214,'EDGAR-2025'!$A$3:$BG$214,S$9,FALSE)</f>
        <v>0.28510652791744001</v>
      </c>
      <c r="T214" s="15">
        <f t="shared" si="39"/>
        <v>-4.2692791798420671E-2</v>
      </c>
      <c r="U214" s="15">
        <f t="shared" si="40"/>
        <v>0.16620438755559613</v>
      </c>
      <c r="V214" s="15">
        <f t="shared" si="41"/>
        <v>0.1484507536960864</v>
      </c>
      <c r="W214" s="5">
        <f>VLOOKUP($B214,'EDGAR-P-2025'!$A$3:$BI$214,W$9,FALSE)</f>
        <v>0.28801700000999697</v>
      </c>
      <c r="X214" s="4">
        <f t="shared" si="42"/>
        <v>0.76037882519197997</v>
      </c>
      <c r="Y214" s="43">
        <f t="shared" si="37"/>
        <v>5.9688950652803492E-6</v>
      </c>
      <c r="Z214" s="43">
        <f t="shared" si="38"/>
        <v>3.7347802316621662E-5</v>
      </c>
    </row>
    <row r="215" spans="2:26" ht="15" x14ac:dyDescent="0.25">
      <c r="B215" s="42" t="s">
        <v>233</v>
      </c>
      <c r="C215" s="5">
        <f>VLOOKUP($B215,'EDGAR-2025'!$A$3:$BG$214,C$9,FALSE)</f>
        <v>102.57976028042</v>
      </c>
      <c r="D215" s="5">
        <f>VLOOKUP($B215,'EDGAR-2025'!$A$3:$BG$214,D$9,FALSE)</f>
        <v>155.93776463307</v>
      </c>
      <c r="E215" s="5">
        <f>VLOOKUP($B215,'EDGAR-2025'!$A$3:$BG$214,E$9,FALSE)</f>
        <v>176.79496601516999</v>
      </c>
      <c r="F215" s="5">
        <f>VLOOKUP($B215,'EDGAR-2025'!$A$3:$BG$214,F$9,FALSE)</f>
        <v>172.96153124167</v>
      </c>
      <c r="G215" s="5">
        <f>VLOOKUP($B215,'EDGAR-2025'!$A$3:$BG$214,G$9,FALSE)</f>
        <v>193.79410534632001</v>
      </c>
      <c r="H215" s="5">
        <f>VLOOKUP($B215,'EDGAR-2025'!$A$3:$BG$214,H$9,FALSE)</f>
        <v>192.96742769048001</v>
      </c>
      <c r="I215" s="5">
        <f>VLOOKUP($B215,'EDGAR-2025'!$A$3:$BG$214,I$9,FALSE)</f>
        <v>191.92235096722999</v>
      </c>
      <c r="J215" s="5">
        <f>VLOOKUP($B215,'EDGAR-2025'!$A$3:$BG$214,J$9,FALSE)</f>
        <v>175.93392772772</v>
      </c>
      <c r="K215" s="5">
        <f>VLOOKUP($B215,'EDGAR-2025'!$A$3:$BG$214,K$9,FALSE)</f>
        <v>162.93784663841001</v>
      </c>
      <c r="L215" s="5">
        <f>VLOOKUP($B215,'EDGAR-2025'!$A$3:$BG$214,L$9,FALSE)</f>
        <v>151.96194042051999</v>
      </c>
      <c r="M215" s="5">
        <f>VLOOKUP($B215,'EDGAR-2025'!$A$3:$BG$214,M$9,FALSE)</f>
        <v>137.79129962029</v>
      </c>
      <c r="N215" s="5">
        <f>VLOOKUP($B215,'EDGAR-2025'!$A$3:$BG$214,N$9,FALSE)</f>
        <v>120.37242925879001</v>
      </c>
      <c r="O215" s="5">
        <f>VLOOKUP($B215,'EDGAR-2025'!$A$3:$BG$214,O$9,FALSE)</f>
        <v>76.665741905204001</v>
      </c>
      <c r="P215" s="5">
        <f>VLOOKUP($B215,'EDGAR-2025'!$A$3:$BG$214,P$9,FALSE)</f>
        <v>75.873037851587</v>
      </c>
      <c r="Q215" s="5">
        <f>VLOOKUP($B215,'EDGAR-2025'!$A$3:$BG$214,Q$9,FALSE)</f>
        <v>92.004002025825997</v>
      </c>
      <c r="R215" s="5">
        <f>VLOOKUP($B215,'EDGAR-2025'!$A$3:$BG$214,R$9,FALSE)</f>
        <v>96.390282975510999</v>
      </c>
      <c r="S215" s="5">
        <f>VLOOKUP($B215,'EDGAR-2025'!$A$3:$BG$214,S$9,FALSE)</f>
        <v>96.411415596536997</v>
      </c>
      <c r="T215" s="15">
        <f t="shared" si="39"/>
        <v>-0.12641487822163655</v>
      </c>
      <c r="U215" s="15">
        <f t="shared" si="40"/>
        <v>-0.10983306379360391</v>
      </c>
      <c r="V215" s="15">
        <f t="shared" si="41"/>
        <v>-0.36309549971464417</v>
      </c>
      <c r="W215" s="5">
        <f>VLOOKUP($B215,'EDGAR-P-2025'!$A$3:$BI$214,W$9,FALSE)</f>
        <v>32.779867996999968</v>
      </c>
      <c r="X215" s="4">
        <f t="shared" si="42"/>
        <v>3.6721450272407004</v>
      </c>
      <c r="Y215" s="43">
        <f t="shared" si="37"/>
        <v>3.28074769545488E-3</v>
      </c>
      <c r="Z215" s="43">
        <f t="shared" si="38"/>
        <v>4.2506380868990862E-3</v>
      </c>
    </row>
    <row r="216" spans="2:26" x14ac:dyDescent="0.2">
      <c r="B216" s="104" t="s">
        <v>306</v>
      </c>
      <c r="C216" s="5">
        <f>VLOOKUP($B216,'EDGAR-2025'!$A$3:$BG$214,C$9,FALSE)</f>
        <v>20.577763984343999</v>
      </c>
      <c r="D216" s="5">
        <f>VLOOKUP($B216,'EDGAR-2025'!$A$3:$BG$214,D$9,FALSE)</f>
        <v>100.54948766247</v>
      </c>
      <c r="E216" s="5">
        <f>VLOOKUP($B216,'EDGAR-2025'!$A$3:$BG$214,E$9,FALSE)</f>
        <v>156.78393724832</v>
      </c>
      <c r="F216" s="5">
        <f>VLOOKUP($B216,'EDGAR-2025'!$A$3:$BG$214,F$9,FALSE)</f>
        <v>156.76641631145</v>
      </c>
      <c r="G216" s="5">
        <f>VLOOKUP($B216,'EDGAR-2025'!$A$3:$BG$214,G$9,FALSE)</f>
        <v>156.22434884501001</v>
      </c>
      <c r="H216" s="5">
        <f>VLOOKUP($B216,'EDGAR-2025'!$A$3:$BG$214,H$9,FALSE)</f>
        <v>163.15985064508001</v>
      </c>
      <c r="I216" s="5">
        <f>VLOOKUP($B216,'EDGAR-2025'!$A$3:$BG$214,I$9,FALSE)</f>
        <v>178.94219688127001</v>
      </c>
      <c r="J216" s="5">
        <f>VLOOKUP($B216,'EDGAR-2025'!$A$3:$BG$214,J$9,FALSE)</f>
        <v>200.81830530961</v>
      </c>
      <c r="K216" s="5">
        <f>VLOOKUP($B216,'EDGAR-2025'!$A$3:$BG$214,K$9,FALSE)</f>
        <v>223.80509621093</v>
      </c>
      <c r="L216" s="5">
        <f>VLOOKUP($B216,'EDGAR-2025'!$A$3:$BG$214,L$9,FALSE)</f>
        <v>229.25385798718</v>
      </c>
      <c r="M216" s="5">
        <f>VLOOKUP($B216,'EDGAR-2025'!$A$3:$BG$214,M$9,FALSE)</f>
        <v>282.09732801054002</v>
      </c>
      <c r="N216" s="5">
        <f>VLOOKUP($B216,'EDGAR-2025'!$A$3:$BG$214,N$9,FALSE)</f>
        <v>336.52882079086999</v>
      </c>
      <c r="O216" s="5">
        <f>VLOOKUP($B216,'EDGAR-2025'!$A$3:$BG$214,O$9,FALSE)</f>
        <v>348.33150805780002</v>
      </c>
      <c r="P216" s="5">
        <f>VLOOKUP($B216,'EDGAR-2025'!$A$3:$BG$214,P$9,FALSE)</f>
        <v>336.17029863988</v>
      </c>
      <c r="Q216" s="5">
        <f>VLOOKUP($B216,'EDGAR-2025'!$A$3:$BG$214,Q$9,FALSE)</f>
        <v>343.99986095366</v>
      </c>
      <c r="R216" s="5">
        <f>VLOOKUP($B216,'EDGAR-2025'!$A$3:$BG$214,R$9,FALSE)</f>
        <v>390.72530676244003</v>
      </c>
      <c r="S216" s="5">
        <f>VLOOKUP($B216,'EDGAR-2025'!$A$3:$BG$214,S$9,FALSE)</f>
        <v>430.81922680525997</v>
      </c>
      <c r="T216" s="15">
        <f t="shared" si="39"/>
        <v>0.19295288319177639</v>
      </c>
      <c r="U216" s="15">
        <f t="shared" si="40"/>
        <v>0.21172743559729568</v>
      </c>
      <c r="V216" s="15">
        <f t="shared" si="41"/>
        <v>3.5071846860523781E-2</v>
      </c>
      <c r="W216" s="5">
        <f>VLOOKUP($B216,'EDGAR-P-2025'!$A$3:$BI$214,W$9,FALSE)</f>
        <v>97.429060999999393</v>
      </c>
      <c r="X216" s="4">
        <f t="shared" si="42"/>
        <v>3.4540907747317005</v>
      </c>
      <c r="Y216" s="43">
        <f t="shared" si="37"/>
        <v>9.1720850037025591E-3</v>
      </c>
      <c r="Z216" s="43">
        <f t="shared" si="38"/>
        <v>1.2633842134303705E-2</v>
      </c>
    </row>
    <row r="217" spans="2:26" ht="15" x14ac:dyDescent="0.25">
      <c r="B217" s="42" t="s">
        <v>234</v>
      </c>
      <c r="C217" s="5">
        <f>VLOOKUP($B217,'EDGAR-2025'!$A$3:$BG$214,C$9,FALSE)</f>
        <v>0.14970139198657001</v>
      </c>
      <c r="D217" s="5">
        <f>VLOOKUP($B217,'EDGAR-2025'!$A$3:$BG$214,D$9,FALSE)</f>
        <v>0.25956249528296998</v>
      </c>
      <c r="E217" s="5">
        <f>VLOOKUP($B217,'EDGAR-2025'!$A$3:$BG$214,E$9,FALSE)</f>
        <v>0.25295424281187001</v>
      </c>
      <c r="F217" s="5">
        <f>VLOOKUP($B217,'EDGAR-2025'!$A$3:$BG$214,F$9,FALSE)</f>
        <v>0.23890153022515001</v>
      </c>
      <c r="G217" s="5">
        <f>VLOOKUP($B217,'EDGAR-2025'!$A$3:$BG$214,G$9,FALSE)</f>
        <v>0.23948378219265001</v>
      </c>
      <c r="H217" s="5">
        <f>VLOOKUP($B217,'EDGAR-2025'!$A$3:$BG$214,H$9,FALSE)</f>
        <v>0.23809303700063</v>
      </c>
      <c r="I217" s="5">
        <f>VLOOKUP($B217,'EDGAR-2025'!$A$3:$BG$214,I$9,FALSE)</f>
        <v>0.23344243917075999</v>
      </c>
      <c r="J217" s="5">
        <f>VLOOKUP($B217,'EDGAR-2025'!$A$3:$BG$214,J$9,FALSE)</f>
        <v>0.23807757298859</v>
      </c>
      <c r="K217" s="5">
        <f>VLOOKUP($B217,'EDGAR-2025'!$A$3:$BG$214,K$9,FALSE)</f>
        <v>0.24004703224153001</v>
      </c>
      <c r="L217" s="5">
        <f>VLOOKUP($B217,'EDGAR-2025'!$A$3:$BG$214,L$9,FALSE)</f>
        <v>0.21477247140066999</v>
      </c>
      <c r="M217" s="5">
        <f>VLOOKUP($B217,'EDGAR-2025'!$A$3:$BG$214,M$9,FALSE)</f>
        <v>0.22572499300616</v>
      </c>
      <c r="N217" s="5">
        <f>VLOOKUP($B217,'EDGAR-2025'!$A$3:$BG$214,N$9,FALSE)</f>
        <v>0.23300854074314001</v>
      </c>
      <c r="O217" s="5">
        <f>VLOOKUP($B217,'EDGAR-2025'!$A$3:$BG$214,O$9,FALSE)</f>
        <v>0.19739342627705</v>
      </c>
      <c r="P217" s="5">
        <f>VLOOKUP($B217,'EDGAR-2025'!$A$3:$BG$214,P$9,FALSE)</f>
        <v>0.24086649987951</v>
      </c>
      <c r="Q217" s="5">
        <f>VLOOKUP($B217,'EDGAR-2025'!$A$3:$BG$214,Q$9,FALSE)</f>
        <v>0.26597556088963997</v>
      </c>
      <c r="R217" s="5">
        <f>VLOOKUP($B217,'EDGAR-2025'!$A$3:$BG$214,R$9,FALSE)</f>
        <v>0.28683224917580002</v>
      </c>
      <c r="S217" s="5">
        <f>VLOOKUP($B217,'EDGAR-2025'!$A$3:$BG$214,S$9,FALSE)</f>
        <v>0.30117472115806998</v>
      </c>
      <c r="T217" s="15">
        <f t="shared" si="39"/>
        <v>3.2267351700754121E-2</v>
      </c>
      <c r="U217" s="15">
        <f t="shared" si="40"/>
        <v>4.163164012406062E-2</v>
      </c>
      <c r="V217" s="15">
        <f t="shared" si="41"/>
        <v>-0.15284896576109108</v>
      </c>
      <c r="W217" s="5">
        <f>VLOOKUP($B217,'EDGAR-P-2025'!$A$3:$BI$214,W$9,FALSE)</f>
        <v>0.58247800002001382</v>
      </c>
      <c r="X217" s="4">
        <f t="shared" si="42"/>
        <v>0.40002977062675993</v>
      </c>
      <c r="Y217" s="43">
        <f t="shared" si="37"/>
        <v>6.3506422340358214E-6</v>
      </c>
      <c r="Z217" s="43">
        <f t="shared" si="38"/>
        <v>7.5531212385982559E-5</v>
      </c>
    </row>
    <row r="218" spans="2:26" ht="15" x14ac:dyDescent="0.25">
      <c r="B218" s="42" t="s">
        <v>235</v>
      </c>
      <c r="C218" s="5">
        <f>VLOOKUP($B218,'EDGAR-2025'!$A$3:$BG$214,C$9,FALSE)</f>
        <v>7.1073595002517003</v>
      </c>
      <c r="D218" s="5">
        <f>VLOOKUP($B218,'EDGAR-2025'!$A$3:$BG$214,D$9,FALSE)</f>
        <v>22.023184801343</v>
      </c>
      <c r="E218" s="5">
        <f>VLOOKUP($B218,'EDGAR-2025'!$A$3:$BG$214,E$9,FALSE)</f>
        <v>26.344674273037</v>
      </c>
      <c r="F218" s="5">
        <f>VLOOKUP($B218,'EDGAR-2025'!$A$3:$BG$214,F$9,FALSE)</f>
        <v>23.001010645219001</v>
      </c>
      <c r="G218" s="5">
        <f>VLOOKUP($B218,'EDGAR-2025'!$A$3:$BG$214,G$9,FALSE)</f>
        <v>22.002848140345002</v>
      </c>
      <c r="H218" s="5">
        <f>VLOOKUP($B218,'EDGAR-2025'!$A$3:$BG$214,H$9,FALSE)</f>
        <v>28.788120211022001</v>
      </c>
      <c r="I218" s="5">
        <f>VLOOKUP($B218,'EDGAR-2025'!$A$3:$BG$214,I$9,FALSE)</f>
        <v>28.355799967050999</v>
      </c>
      <c r="J218" s="5">
        <f>VLOOKUP($B218,'EDGAR-2025'!$A$3:$BG$214,J$9,FALSE)</f>
        <v>14.252326415242999</v>
      </c>
      <c r="K218" s="5">
        <f>VLOOKUP($B218,'EDGAR-2025'!$A$3:$BG$214,K$9,FALSE)</f>
        <v>10.62955506424</v>
      </c>
      <c r="L218" s="5">
        <f>VLOOKUP($B218,'EDGAR-2025'!$A$3:$BG$214,L$9,FALSE)</f>
        <v>9.8260482153087008</v>
      </c>
      <c r="M218" s="5">
        <f>VLOOKUP($B218,'EDGAR-2025'!$A$3:$BG$214,M$9,FALSE)</f>
        <v>11.993287476087</v>
      </c>
      <c r="N218" s="5">
        <f>VLOOKUP($B218,'EDGAR-2025'!$A$3:$BG$214,N$9,FALSE)</f>
        <v>12.34231997244</v>
      </c>
      <c r="O218" s="5">
        <f>VLOOKUP($B218,'EDGAR-2025'!$A$3:$BG$214,O$9,FALSE)</f>
        <v>11.317349591077001</v>
      </c>
      <c r="P218" s="5">
        <f>VLOOKUP($B218,'EDGAR-2025'!$A$3:$BG$214,P$9,FALSE)</f>
        <v>11.219081096675</v>
      </c>
      <c r="Q218" s="5">
        <f>VLOOKUP($B218,'EDGAR-2025'!$A$3:$BG$214,Q$9,FALSE)</f>
        <v>10.984095723969</v>
      </c>
      <c r="R218" s="5">
        <f>VLOOKUP($B218,'EDGAR-2025'!$A$3:$BG$214,R$9,FALSE)</f>
        <v>10.625380327777</v>
      </c>
      <c r="S218" s="5">
        <f>VLOOKUP($B218,'EDGAR-2025'!$A$3:$BG$214,S$9,FALSE)</f>
        <v>10.580331084598001</v>
      </c>
      <c r="T218" s="15">
        <f t="shared" si="39"/>
        <v>2.9102320531290804E-2</v>
      </c>
      <c r="U218" s="15">
        <f t="shared" si="40"/>
        <v>0.12483146895585728</v>
      </c>
      <c r="V218" s="15">
        <f t="shared" si="41"/>
        <v>-8.3045196012720868E-2</v>
      </c>
      <c r="W218" s="5">
        <f>VLOOKUP($B218,'EDGAR-P-2025'!$A$3:$BI$214,W$9,FALSE)</f>
        <v>29.579986000000371</v>
      </c>
      <c r="X218" s="4">
        <f t="shared" si="42"/>
        <v>0.41725239398151998</v>
      </c>
      <c r="Y218" s="43">
        <f t="shared" si="37"/>
        <v>3.3638963719088023E-4</v>
      </c>
      <c r="Z218" s="43">
        <f t="shared" si="38"/>
        <v>3.835702300968709E-3</v>
      </c>
    </row>
    <row r="219" spans="2:26" ht="15" x14ac:dyDescent="0.25">
      <c r="B219" s="42" t="s">
        <v>236</v>
      </c>
      <c r="C219" s="5">
        <f>VLOOKUP($B219,'EDGAR-2025'!$A$3:$BG$214,C$9,FALSE)</f>
        <v>3.0287225513051999</v>
      </c>
      <c r="D219" s="5">
        <f>VLOOKUP($B219,'EDGAR-2025'!$A$3:$BG$214,D$9,FALSE)</f>
        <v>2.4735085613658998</v>
      </c>
      <c r="E219" s="5">
        <f>VLOOKUP($B219,'EDGAR-2025'!$A$3:$BG$214,E$9,FALSE)</f>
        <v>3.2125813381978001</v>
      </c>
      <c r="F219" s="5">
        <f>VLOOKUP($B219,'EDGAR-2025'!$A$3:$BG$214,F$9,FALSE)</f>
        <v>3.4572054684611002</v>
      </c>
      <c r="G219" s="5">
        <f>VLOOKUP($B219,'EDGAR-2025'!$A$3:$BG$214,G$9,FALSE)</f>
        <v>4.3193441256101002</v>
      </c>
      <c r="H219" s="5">
        <f>VLOOKUP($B219,'EDGAR-2025'!$A$3:$BG$214,H$9,FALSE)</f>
        <v>4.7357967385407003</v>
      </c>
      <c r="I219" s="5">
        <f>VLOOKUP($B219,'EDGAR-2025'!$A$3:$BG$214,I$9,FALSE)</f>
        <v>5.5061138761806001</v>
      </c>
      <c r="J219" s="5">
        <f>VLOOKUP($B219,'EDGAR-2025'!$A$3:$BG$214,J$9,FALSE)</f>
        <v>5.8479625957878003</v>
      </c>
      <c r="K219" s="5">
        <f>VLOOKUP($B219,'EDGAR-2025'!$A$3:$BG$214,K$9,FALSE)</f>
        <v>6.3265583089227002</v>
      </c>
      <c r="L219" s="5">
        <f>VLOOKUP($B219,'EDGAR-2025'!$A$3:$BG$214,L$9,FALSE)</f>
        <v>8.0384351906913007</v>
      </c>
      <c r="M219" s="5">
        <f>VLOOKUP($B219,'EDGAR-2025'!$A$3:$BG$214,M$9,FALSE)</f>
        <v>9.1031499485701008</v>
      </c>
      <c r="N219" s="5">
        <f>VLOOKUP($B219,'EDGAR-2025'!$A$3:$BG$214,N$9,FALSE)</f>
        <v>9.0339824361007004</v>
      </c>
      <c r="O219" s="5">
        <f>VLOOKUP($B219,'EDGAR-2025'!$A$3:$BG$214,O$9,FALSE)</f>
        <v>9.5310289183211996</v>
      </c>
      <c r="P219" s="5">
        <f>VLOOKUP($B219,'EDGAR-2025'!$A$3:$BG$214,P$9,FALSE)</f>
        <v>9.6801751864938996</v>
      </c>
      <c r="Q219" s="5">
        <f>VLOOKUP($B219,'EDGAR-2025'!$A$3:$BG$214,Q$9,FALSE)</f>
        <v>10.571202575595001</v>
      </c>
      <c r="R219" s="5">
        <f>VLOOKUP($B219,'EDGAR-2025'!$A$3:$BG$214,R$9,FALSE)</f>
        <v>11.358625505593</v>
      </c>
      <c r="S219" s="5">
        <f>VLOOKUP($B219,'EDGAR-2025'!$A$3:$BG$214,S$9,FALSE)</f>
        <v>11.573195339438</v>
      </c>
      <c r="T219" s="15">
        <f t="shared" si="39"/>
        <v>-7.5981954444532818E-3</v>
      </c>
      <c r="U219" s="15">
        <f t="shared" si="40"/>
        <v>6.2427396155074533E-2</v>
      </c>
      <c r="V219" s="15">
        <f t="shared" si="41"/>
        <v>5.5019642304622085E-2</v>
      </c>
      <c r="W219" s="5">
        <f>VLOOKUP($B219,'EDGAR-P-2025'!$A$3:$BI$214,W$9,FALSE)</f>
        <v>18.137000000000032</v>
      </c>
      <c r="X219" s="4">
        <f t="shared" si="42"/>
        <v>0.49809684270280002</v>
      </c>
      <c r="Y219" s="43">
        <f t="shared" si="37"/>
        <v>2.4622097635246444E-4</v>
      </c>
      <c r="Z219" s="43">
        <f t="shared" si="38"/>
        <v>2.3518649614191409E-3</v>
      </c>
    </row>
    <row r="220" spans="2:26" ht="15" x14ac:dyDescent="0.25">
      <c r="B220" s="42" t="s">
        <v>237</v>
      </c>
      <c r="C220" s="5">
        <f>VLOOKUP($B220,'EDGAR-2025'!$A$3:$BG$214,C$9,FALSE)</f>
        <v>17.413894777101</v>
      </c>
      <c r="D220" s="5">
        <f>VLOOKUP($B220,'EDGAR-2025'!$A$3:$BG$214,D$9,FALSE)</f>
        <v>11.511959751562999</v>
      </c>
      <c r="E220" s="5">
        <f>VLOOKUP($B220,'EDGAR-2025'!$A$3:$BG$214,E$9,FALSE)</f>
        <v>10.068591880537999</v>
      </c>
      <c r="F220" s="5">
        <f>VLOOKUP($B220,'EDGAR-2025'!$A$3:$BG$214,F$9,FALSE)</f>
        <v>15.849408141021</v>
      </c>
      <c r="G220" s="5">
        <f>VLOOKUP($B220,'EDGAR-2025'!$A$3:$BG$214,G$9,FALSE)</f>
        <v>12.743735101612</v>
      </c>
      <c r="H220" s="5">
        <f>VLOOKUP($B220,'EDGAR-2025'!$A$3:$BG$214,H$9,FALSE)</f>
        <v>12.71875394387</v>
      </c>
      <c r="I220" s="5">
        <f>VLOOKUP($B220,'EDGAR-2025'!$A$3:$BG$214,I$9,FALSE)</f>
        <v>12.600126101016</v>
      </c>
      <c r="J220" s="5">
        <f>VLOOKUP($B220,'EDGAR-2025'!$A$3:$BG$214,J$9,FALSE)</f>
        <v>12.691896721128</v>
      </c>
      <c r="K220" s="5">
        <f>VLOOKUP($B220,'EDGAR-2025'!$A$3:$BG$214,K$9,FALSE)</f>
        <v>11.268678836068</v>
      </c>
      <c r="L220" s="5">
        <f>VLOOKUP($B220,'EDGAR-2025'!$A$3:$BG$214,L$9,FALSE)</f>
        <v>10.587837236418</v>
      </c>
      <c r="M220" s="5">
        <f>VLOOKUP($B220,'EDGAR-2025'!$A$3:$BG$214,M$9,FALSE)</f>
        <v>12.272442713547999</v>
      </c>
      <c r="N220" s="5">
        <f>VLOOKUP($B220,'EDGAR-2025'!$A$3:$BG$214,N$9,FALSE)</f>
        <v>11.170563574208</v>
      </c>
      <c r="O220" s="5">
        <f>VLOOKUP($B220,'EDGAR-2025'!$A$3:$BG$214,O$9,FALSE)</f>
        <v>9.0746002451398002</v>
      </c>
      <c r="P220" s="5">
        <f>VLOOKUP($B220,'EDGAR-2025'!$A$3:$BG$214,P$9,FALSE)</f>
        <v>10.883125796543</v>
      </c>
      <c r="Q220" s="5">
        <f>VLOOKUP($B220,'EDGAR-2025'!$A$3:$BG$214,Q$9,FALSE)</f>
        <v>11.557246494706</v>
      </c>
      <c r="R220" s="5">
        <f>VLOOKUP($B220,'EDGAR-2025'!$A$3:$BG$214,R$9,FALSE)</f>
        <v>12.566040348634001</v>
      </c>
      <c r="S220" s="5">
        <f>VLOOKUP($B220,'EDGAR-2025'!$A$3:$BG$214,S$9,FALSE)</f>
        <v>12.855357688286</v>
      </c>
      <c r="T220" s="15">
        <f t="shared" si="39"/>
        <v>-8.9784826465198697E-2</v>
      </c>
      <c r="U220" s="15">
        <f t="shared" si="40"/>
        <v>3.4661391737863256E-2</v>
      </c>
      <c r="V220" s="15">
        <f t="shared" si="41"/>
        <v>-0.18763272910487905</v>
      </c>
      <c r="W220" s="5">
        <f>VLOOKUP($B220,'EDGAR-P-2025'!$A$3:$BI$214,W$9,FALSE)</f>
        <v>17.297495000000666</v>
      </c>
      <c r="X220" s="4">
        <f t="shared" si="42"/>
        <v>0.64579082544654987</v>
      </c>
      <c r="Y220" s="43">
        <f t="shared" si="37"/>
        <v>3.0445344443639675E-4</v>
      </c>
      <c r="Z220" s="43">
        <f t="shared" si="38"/>
        <v>2.2430044886598819E-3</v>
      </c>
    </row>
    <row r="221" spans="2:26" s="24" customFormat="1" ht="15" x14ac:dyDescent="0.25">
      <c r="B221" s="42" t="s">
        <v>29</v>
      </c>
      <c r="C221" s="5">
        <f>VLOOKUP($B221,'EDGAR-2025'!$A$3:$BG$214,C$9,FALSE)</f>
        <v>3805.5182151837998</v>
      </c>
      <c r="D221" s="5">
        <f>VLOOKUP($B221,'EDGAR-2025'!$A$3:$BG$214,D$9,FALSE)</f>
        <v>3685.7826351868998</v>
      </c>
      <c r="E221" s="5">
        <f>VLOOKUP($B221,'EDGAR-2025'!$A$3:$BG$214,E$9,FALSE)</f>
        <v>3409.4608592874001</v>
      </c>
      <c r="F221" s="5">
        <f>VLOOKUP($B221,'EDGAR-2025'!$A$3:$BG$214,F$9,FALSE)</f>
        <v>3313.1888489681</v>
      </c>
      <c r="G221" s="5">
        <f>VLOOKUP($B221,'EDGAR-2025'!$A$3:$BG$214,G$9,FALSE)</f>
        <v>3247.5390032730002</v>
      </c>
      <c r="H221" s="5">
        <f>VLOOKUP($B221,'EDGAR-2025'!$A$3:$BG$214,H$9,FALSE)</f>
        <v>3162.9571577779002</v>
      </c>
      <c r="I221" s="5">
        <f>VLOOKUP($B221,'EDGAR-2025'!$A$3:$BG$214,I$9,FALSE)</f>
        <v>3021.9097609958999</v>
      </c>
      <c r="J221" s="5">
        <f>VLOOKUP($B221,'EDGAR-2025'!$A$3:$BG$214,J$9,FALSE)</f>
        <v>3082.0530654879999</v>
      </c>
      <c r="K221" s="5">
        <f>VLOOKUP($B221,'EDGAR-2025'!$A$3:$BG$214,K$9,FALSE)</f>
        <v>3089.9324276390998</v>
      </c>
      <c r="L221" s="5">
        <f>VLOOKUP($B221,'EDGAR-2025'!$A$3:$BG$214,L$9,FALSE)</f>
        <v>3114.6911836824002</v>
      </c>
      <c r="M221" s="5">
        <f>VLOOKUP($B221,'EDGAR-2025'!$A$3:$BG$214,M$9,FALSE)</f>
        <v>3048.6211374031</v>
      </c>
      <c r="N221" s="5">
        <f>VLOOKUP($B221,'EDGAR-2025'!$A$3:$BG$214,N$9,FALSE)</f>
        <v>2908.3830829406002</v>
      </c>
      <c r="O221" s="5">
        <f>VLOOKUP($B221,'EDGAR-2025'!$A$3:$BG$214,O$9,FALSE)</f>
        <v>2638.4091729155998</v>
      </c>
      <c r="P221" s="5">
        <f>VLOOKUP($B221,'EDGAR-2025'!$A$3:$BG$214,P$9,FALSE)</f>
        <v>2818.3078589462002</v>
      </c>
      <c r="Q221" s="5">
        <f>VLOOKUP($B221,'EDGAR-2025'!$A$3:$BG$214,Q$9,FALSE)</f>
        <v>2748.6637787333998</v>
      </c>
      <c r="R221" s="5">
        <f>VLOOKUP($B221,'EDGAR-2025'!$A$3:$BG$214,R$9,FALSE)</f>
        <v>2509.6953214149999</v>
      </c>
      <c r="S221" s="5">
        <f>VLOOKUP($B221,'EDGAR-2025'!$A$3:$BG$214,S$9,FALSE)</f>
        <v>2462.3895552639001</v>
      </c>
      <c r="T221" s="44">
        <f t="shared" si="39"/>
        <v>-4.6000486167972476E-2</v>
      </c>
      <c r="U221" s="44">
        <f t="shared" si="40"/>
        <v>-3.3606438430965668E-2</v>
      </c>
      <c r="V221" s="44">
        <f t="shared" si="41"/>
        <v>-9.2826117580093959E-2</v>
      </c>
      <c r="W221" s="5">
        <f>VLOOKUP($B221,'EDGAR-P-2025'!$A$3:$BI$214,W$9,FALSE)</f>
        <v>443.42236299487479</v>
      </c>
      <c r="X221" s="45">
        <f t="shared" si="42"/>
        <v>6.5589454336433999</v>
      </c>
      <c r="Y221" s="46">
        <f t="shared" si="37"/>
        <v>7.9267911727058271E-2</v>
      </c>
      <c r="Z221" s="46">
        <f t="shared" si="38"/>
        <v>5.7499559940305651E-2</v>
      </c>
    </row>
    <row r="222" spans="2:26" s="145" customFormat="1" x14ac:dyDescent="0.2">
      <c r="B222" s="139" t="s">
        <v>28</v>
      </c>
      <c r="C222" s="140">
        <f t="shared" ref="C222:Q222" si="43">SUMIFS(C13:C221,C13:C221,"&lt;&gt;#NV")</f>
        <v>25833.660947859375</v>
      </c>
      <c r="D222" s="140">
        <f t="shared" si="43"/>
        <v>32700.133851715411</v>
      </c>
      <c r="E222" s="140">
        <f t="shared" si="43"/>
        <v>36247.69209896004</v>
      </c>
      <c r="F222" s="140">
        <f t="shared" si="43"/>
        <v>37204.364353654637</v>
      </c>
      <c r="G222" s="140">
        <f t="shared" si="43"/>
        <v>37634.602191193298</v>
      </c>
      <c r="H222" s="140">
        <f t="shared" si="43"/>
        <v>38231.744637430435</v>
      </c>
      <c r="I222" s="140">
        <f t="shared" si="43"/>
        <v>38274.889447885813</v>
      </c>
      <c r="J222" s="140">
        <f t="shared" si="43"/>
        <v>38177.809207878199</v>
      </c>
      <c r="K222" s="140">
        <f t="shared" si="43"/>
        <v>38240.195352268769</v>
      </c>
      <c r="L222" s="140">
        <f t="shared" si="43"/>
        <v>38837.714349125672</v>
      </c>
      <c r="M222" s="140">
        <f t="shared" si="43"/>
        <v>39628.814686339319</v>
      </c>
      <c r="N222" s="140">
        <f t="shared" si="43"/>
        <v>39598.930614392943</v>
      </c>
      <c r="O222" s="140">
        <f t="shared" si="43"/>
        <v>37916.870231169472</v>
      </c>
      <c r="P222" s="140">
        <f t="shared" si="43"/>
        <v>40054.582417522361</v>
      </c>
      <c r="Q222" s="140">
        <f t="shared" si="43"/>
        <v>40165.999482265805</v>
      </c>
      <c r="R222" s="140">
        <f t="shared" ref="R222:S222" si="44">SUMIFS(R13:R221,R13:R221,"&lt;&gt;#NV")</f>
        <v>40339.263335966127</v>
      </c>
      <c r="S222" s="140">
        <f t="shared" si="44"/>
        <v>40783.000652505449</v>
      </c>
      <c r="T222" s="140"/>
      <c r="U222" s="141"/>
      <c r="V222" s="142">
        <f t="shared" si="41"/>
        <v>-4.2477419393040283E-2</v>
      </c>
      <c r="W222" s="140">
        <f>SUMIFS(W13:W221,W13:W221,"&lt;&gt;#NV")</f>
        <v>8155.1746521467012</v>
      </c>
      <c r="X222" s="143">
        <f t="shared" si="42"/>
        <v>4.8556814910112616</v>
      </c>
      <c r="Y222" s="144">
        <f t="shared" si="37"/>
        <v>1.0792679117270583</v>
      </c>
      <c r="Z222" s="144">
        <f t="shared" si="38"/>
        <v>1.0574995599403056</v>
      </c>
    </row>
    <row r="223" spans="2:26" s="152" customFormat="1" x14ac:dyDescent="0.2">
      <c r="B223" s="146" t="s">
        <v>249</v>
      </c>
      <c r="C223" s="147">
        <f t="shared" ref="C223:Q223" si="45">-C221</f>
        <v>-3805.5182151837998</v>
      </c>
      <c r="D223" s="147">
        <f t="shared" si="45"/>
        <v>-3685.7826351868998</v>
      </c>
      <c r="E223" s="147">
        <f t="shared" si="45"/>
        <v>-3409.4608592874001</v>
      </c>
      <c r="F223" s="147">
        <f t="shared" si="45"/>
        <v>-3313.1888489681</v>
      </c>
      <c r="G223" s="147">
        <f t="shared" si="45"/>
        <v>-3247.5390032730002</v>
      </c>
      <c r="H223" s="147">
        <f t="shared" si="45"/>
        <v>-3162.9571577779002</v>
      </c>
      <c r="I223" s="147">
        <f t="shared" si="45"/>
        <v>-3021.9097609958999</v>
      </c>
      <c r="J223" s="147">
        <f t="shared" si="45"/>
        <v>-3082.0530654879999</v>
      </c>
      <c r="K223" s="147">
        <f t="shared" si="45"/>
        <v>-3089.9324276390998</v>
      </c>
      <c r="L223" s="147">
        <f t="shared" si="45"/>
        <v>-3114.6911836824002</v>
      </c>
      <c r="M223" s="147">
        <f t="shared" si="45"/>
        <v>-3048.6211374031</v>
      </c>
      <c r="N223" s="147">
        <f t="shared" si="45"/>
        <v>-2908.3830829406002</v>
      </c>
      <c r="O223" s="147">
        <f t="shared" si="45"/>
        <v>-2638.4091729155998</v>
      </c>
      <c r="P223" s="147">
        <f t="shared" si="45"/>
        <v>-2818.3078589462002</v>
      </c>
      <c r="Q223" s="147">
        <f t="shared" si="45"/>
        <v>-2748.6637787333998</v>
      </c>
      <c r="R223" s="147">
        <f t="shared" ref="R223:S223" si="46">-R221</f>
        <v>-2509.6953214149999</v>
      </c>
      <c r="S223" s="147">
        <f t="shared" si="46"/>
        <v>-2462.3895552639001</v>
      </c>
      <c r="T223" s="147"/>
      <c r="U223" s="148"/>
      <c r="V223" s="149">
        <f t="shared" si="41"/>
        <v>-9.2826117580093959E-2</v>
      </c>
      <c r="W223" s="147">
        <f>-W221</f>
        <v>-443.42236299487479</v>
      </c>
      <c r="X223" s="150">
        <f t="shared" si="42"/>
        <v>6.5589454336433999</v>
      </c>
      <c r="Y223" s="151">
        <f t="shared" si="37"/>
        <v>-7.9267911727058271E-2</v>
      </c>
      <c r="Z223" s="151">
        <f t="shared" si="38"/>
        <v>-5.7499559940305651E-2</v>
      </c>
    </row>
    <row r="224" spans="2:26" s="145" customFormat="1" x14ac:dyDescent="0.2">
      <c r="B224" s="153" t="s">
        <v>250</v>
      </c>
      <c r="C224" s="154">
        <f t="shared" ref="C224:J224" si="47">SUM(C222:C223)</f>
        <v>22028.142732675573</v>
      </c>
      <c r="D224" s="154">
        <f t="shared" si="47"/>
        <v>29014.35121652851</v>
      </c>
      <c r="E224" s="154">
        <f t="shared" si="47"/>
        <v>32838.231239672641</v>
      </c>
      <c r="F224" s="154">
        <f t="shared" si="47"/>
        <v>33891.175504686536</v>
      </c>
      <c r="G224" s="154">
        <f t="shared" si="47"/>
        <v>34387.063187920299</v>
      </c>
      <c r="H224" s="154">
        <f t="shared" si="47"/>
        <v>35068.787479652536</v>
      </c>
      <c r="I224" s="154">
        <f t="shared" si="47"/>
        <v>35252.979686889914</v>
      </c>
      <c r="J224" s="154">
        <f t="shared" si="47"/>
        <v>35095.756142390201</v>
      </c>
      <c r="K224" s="154">
        <f t="shared" ref="K224:P224" si="48">SUM(K222:K223)</f>
        <v>35150.262924629671</v>
      </c>
      <c r="L224" s="154">
        <f t="shared" si="48"/>
        <v>35723.023165443272</v>
      </c>
      <c r="M224" s="154">
        <f t="shared" si="48"/>
        <v>36580.193548936222</v>
      </c>
      <c r="N224" s="154">
        <f t="shared" si="48"/>
        <v>36690.547531452343</v>
      </c>
      <c r="O224" s="154">
        <f t="shared" si="48"/>
        <v>35278.461058253873</v>
      </c>
      <c r="P224" s="154">
        <f t="shared" si="48"/>
        <v>37236.274558576159</v>
      </c>
      <c r="Q224" s="154">
        <f t="shared" ref="Q224:S224" si="49">SUM(Q222:Q223)</f>
        <v>37417.335703532408</v>
      </c>
      <c r="R224" s="154">
        <f t="shared" si="49"/>
        <v>37829.568014551129</v>
      </c>
      <c r="S224" s="154">
        <f t="shared" si="49"/>
        <v>38320.611097241548</v>
      </c>
      <c r="T224" s="142">
        <f t="shared" ref="T224" si="50">N224/M224-1</f>
        <v>3.0167686884567946E-3</v>
      </c>
      <c r="U224" s="142">
        <f t="shared" ref="U224" si="51">AVERAGE(N224/M224-1,M224/L224-1)</f>
        <v>1.3505834553343643E-2</v>
      </c>
      <c r="V224" s="142">
        <f t="shared" si="41"/>
        <v>-3.8486383229576537E-2</v>
      </c>
      <c r="W224" s="155">
        <f>SUM(W222:W223)</f>
        <v>7711.7522891518265</v>
      </c>
      <c r="X224" s="156">
        <f t="shared" si="42"/>
        <v>4.7577445638477238</v>
      </c>
      <c r="Y224" s="144">
        <f t="shared" si="37"/>
        <v>1</v>
      </c>
      <c r="Z224" s="144">
        <f t="shared" si="38"/>
        <v>1</v>
      </c>
    </row>
    <row r="225" spans="1:26" x14ac:dyDescent="0.2">
      <c r="B225" s="48" t="s">
        <v>238</v>
      </c>
      <c r="C225" s="5">
        <f>VLOOKUP($B225,'EDGAR-2025'!$A$3:$BG$214,C$9,FALSE)</f>
        <v>260.68859748863002</v>
      </c>
      <c r="D225" s="5">
        <f>VLOOKUP($B225,'EDGAR-2025'!$A$3:$BG$214,D$9,FALSE)</f>
        <v>429.00459339518</v>
      </c>
      <c r="E225" s="5">
        <f>VLOOKUP($B225,'EDGAR-2025'!$A$3:$BG$214,E$9,FALSE)</f>
        <v>469.08765277013998</v>
      </c>
      <c r="F225" s="5">
        <f>VLOOKUP($B225,'EDGAR-2025'!$A$3:$BG$214,F$9,FALSE)</f>
        <v>481.83779051904997</v>
      </c>
      <c r="G225" s="5">
        <f>VLOOKUP($B225,'EDGAR-2025'!$A$3:$BG$214,G$9,FALSE)</f>
        <v>483.97251145640001</v>
      </c>
      <c r="H225" s="5">
        <f>VLOOKUP($B225,'EDGAR-2025'!$A$3:$BG$214,H$9,FALSE)</f>
        <v>492.34408361328002</v>
      </c>
      <c r="I225" s="5">
        <f>VLOOKUP($B225,'EDGAR-2025'!$A$3:$BG$214,I$9,FALSE)</f>
        <v>507.10419030815001</v>
      </c>
      <c r="J225" s="5">
        <f>VLOOKUP($B225,'EDGAR-2025'!$A$3:$BG$214,J$9,FALSE)</f>
        <v>536.45229148448004</v>
      </c>
      <c r="K225" s="5">
        <f>VLOOKUP($B225,'EDGAR-2025'!$A$3:$BG$214,K$9,FALSE)</f>
        <v>560.44487092135</v>
      </c>
      <c r="L225" s="5">
        <f>VLOOKUP($B225,'EDGAR-2025'!$A$3:$BG$214,L$9,FALSE)</f>
        <v>589.88161319033998</v>
      </c>
      <c r="M225" s="5">
        <f>VLOOKUP($B225,'EDGAR-2025'!$A$3:$BG$214,M$9,FALSE)</f>
        <v>615.73700336740001</v>
      </c>
      <c r="N225" s="5">
        <f>VLOOKUP($B225,'EDGAR-2025'!$A$3:$BG$214,N$9,FALSE)</f>
        <v>624.89724390089998</v>
      </c>
      <c r="O225" s="5">
        <f>VLOOKUP($B225,'EDGAR-2025'!$A$3:$BG$214,O$9,FALSE)</f>
        <v>295.69905215539001</v>
      </c>
      <c r="P225" s="5">
        <f>VLOOKUP($B225,'EDGAR-2025'!$A$3:$BG$214,P$9,FALSE)</f>
        <v>326.40253300582998</v>
      </c>
      <c r="Q225" s="5">
        <f>VLOOKUP($B225,'EDGAR-2025'!$A$3:$BG$214,Q$9,FALSE)</f>
        <v>471.47136960853999</v>
      </c>
      <c r="R225" s="5">
        <f>VLOOKUP($B225,'EDGAR-2025'!$A$3:$BG$214,R$9,FALSE)</f>
        <v>570.72850005244004</v>
      </c>
      <c r="S225" s="5">
        <f>VLOOKUP($B225,'EDGAR-2025'!$A$3:$BG$214,S$9,FALSE)</f>
        <v>614.15349462165</v>
      </c>
      <c r="T225" s="27">
        <f t="shared" ref="T225:T226" si="52">N225/M225-1</f>
        <v>1.4876871916749579E-2</v>
      </c>
      <c r="U225" s="27">
        <f>AVERAGE(N225/M225-1,M225/L225-1)</f>
        <v>2.9354181083250497E-2</v>
      </c>
      <c r="V225" s="15">
        <f t="shared" si="41"/>
        <v>-0.52680371846497731</v>
      </c>
      <c r="W225" s="10"/>
      <c r="X225" s="4"/>
      <c r="Y225" s="43">
        <f>N225/N227</f>
        <v>1.6440991425652966E-2</v>
      </c>
      <c r="Z225" s="43"/>
    </row>
    <row r="226" spans="1:26" x14ac:dyDescent="0.2">
      <c r="B226" s="49" t="s">
        <v>239</v>
      </c>
      <c r="C226" s="5">
        <f>VLOOKUP($B226,'EDGAR-2025'!$A$3:$BG$214,C$9,FALSE)</f>
        <v>371.24803339766999</v>
      </c>
      <c r="D226" s="5">
        <f>VLOOKUP($B226,'EDGAR-2025'!$A$3:$BG$214,D$9,FALSE)</f>
        <v>572.58233418041004</v>
      </c>
      <c r="E226" s="5">
        <f>VLOOKUP($B226,'EDGAR-2025'!$A$3:$BG$214,E$9,FALSE)</f>
        <v>662.15542204251994</v>
      </c>
      <c r="F226" s="5">
        <f>VLOOKUP($B226,'EDGAR-2025'!$A$3:$BG$214,F$9,FALSE)</f>
        <v>663.72760671725996</v>
      </c>
      <c r="G226" s="5">
        <f>VLOOKUP($B226,'EDGAR-2025'!$A$3:$BG$214,G$9,FALSE)</f>
        <v>618.64064378755995</v>
      </c>
      <c r="H226" s="5">
        <f>VLOOKUP($B226,'EDGAR-2025'!$A$3:$BG$214,H$9,FALSE)</f>
        <v>616.19695808729</v>
      </c>
      <c r="I226" s="5">
        <f>VLOOKUP($B226,'EDGAR-2025'!$A$3:$BG$214,I$9,FALSE)</f>
        <v>636.86880946143003</v>
      </c>
      <c r="J226" s="5">
        <f>VLOOKUP($B226,'EDGAR-2025'!$A$3:$BG$214,J$9,FALSE)</f>
        <v>660.31498155903</v>
      </c>
      <c r="K226" s="5">
        <f>VLOOKUP($B226,'EDGAR-2025'!$A$3:$BG$214,K$9,FALSE)</f>
        <v>680.07747477997998</v>
      </c>
      <c r="L226" s="5">
        <f>VLOOKUP($B226,'EDGAR-2025'!$A$3:$BG$214,L$9,FALSE)</f>
        <v>707.12340994088004</v>
      </c>
      <c r="M226" s="5">
        <f>VLOOKUP($B226,'EDGAR-2025'!$A$3:$BG$214,M$9,FALSE)</f>
        <v>710.03099424882998</v>
      </c>
      <c r="N226" s="5">
        <f>VLOOKUP($B226,'EDGAR-2025'!$A$3:$BG$214,N$9,FALSE)</f>
        <v>693.04435540985003</v>
      </c>
      <c r="O226" s="5">
        <f>VLOOKUP($B226,'EDGAR-2025'!$A$3:$BG$214,O$9,FALSE)</f>
        <v>635.70152629680001</v>
      </c>
      <c r="P226" s="5">
        <f>VLOOKUP($B226,'EDGAR-2025'!$A$3:$BG$214,P$9,FALSE)</f>
        <v>657.31967520701005</v>
      </c>
      <c r="Q226" s="5">
        <f>VLOOKUP($B226,'EDGAR-2025'!$A$3:$BG$214,Q$9,FALSE)</f>
        <v>659.31186962140998</v>
      </c>
      <c r="R226" s="5">
        <f>VLOOKUP($B226,'EDGAR-2025'!$A$3:$BG$214,R$9,FALSE)</f>
        <v>712.39227549740997</v>
      </c>
      <c r="S226" s="5">
        <f>VLOOKUP($B226,'EDGAR-2025'!$A$3:$BG$214,S$9,FALSE)</f>
        <v>697.89962667887005</v>
      </c>
      <c r="T226" s="50">
        <f t="shared" si="52"/>
        <v>-2.3923799068730545E-2</v>
      </c>
      <c r="U226" s="50">
        <f>AVERAGE(N226/M226-1,M226/L226-1)</f>
        <v>-9.9059753017103902E-3</v>
      </c>
      <c r="V226" s="44">
        <f t="shared" si="41"/>
        <v>-8.2740489357479574E-2</v>
      </c>
      <c r="W226" s="47"/>
      <c r="X226" s="45"/>
      <c r="Y226" s="46">
        <f>N226/N227</f>
        <v>1.8233935924827849E-2</v>
      </c>
      <c r="Z226" s="46"/>
    </row>
    <row r="227" spans="1:26" s="160" customFormat="1" x14ac:dyDescent="0.2">
      <c r="A227" s="157"/>
      <c r="B227" s="158" t="s">
        <v>30</v>
      </c>
      <c r="C227" s="159">
        <f>SUM(C224:C226:C226)</f>
        <v>22660.079363561876</v>
      </c>
      <c r="D227" s="159">
        <f>SUM(D224:D226:D226)</f>
        <v>30015.938144104101</v>
      </c>
      <c r="E227" s="159">
        <f>SUM(E224:E226:E226)</f>
        <v>33969.474314485298</v>
      </c>
      <c r="F227" s="159">
        <f>SUM(F224:F226:F226)</f>
        <v>35036.740901922843</v>
      </c>
      <c r="G227" s="159">
        <f>SUM(G224:G226:G226)</f>
        <v>35489.676343164261</v>
      </c>
      <c r="H227" s="159">
        <f>SUM(H224:H226:H226)</f>
        <v>36177.328521353105</v>
      </c>
      <c r="I227" s="159">
        <f>SUM(I224:I226:I226)</f>
        <v>36396.952686659497</v>
      </c>
      <c r="J227" s="159">
        <f>SUM(J224:J226:J226)</f>
        <v>36292.523415433709</v>
      </c>
      <c r="K227" s="159">
        <f>SUM(K224:K226:K226)</f>
        <v>36390.785270330998</v>
      </c>
      <c r="L227" s="159">
        <f>SUM(L224:L226:L226)</f>
        <v>37020.028188574492</v>
      </c>
      <c r="M227" s="159">
        <f>SUM(M224:M226:M226)</f>
        <v>37905.961546552455</v>
      </c>
      <c r="N227" s="159">
        <f t="shared" ref="N227:S227" si="53">SUM(N224:N226)</f>
        <v>38008.489130763097</v>
      </c>
      <c r="O227" s="159">
        <f t="shared" si="53"/>
        <v>36209.86163670606</v>
      </c>
      <c r="P227" s="159">
        <f t="shared" si="53"/>
        <v>38219.996766788994</v>
      </c>
      <c r="Q227" s="159">
        <f t="shared" si="53"/>
        <v>38548.118942762354</v>
      </c>
      <c r="R227" s="159">
        <f t="shared" si="53"/>
        <v>39112.688790100983</v>
      </c>
      <c r="S227" s="159">
        <f t="shared" si="53"/>
        <v>39632.664218542064</v>
      </c>
      <c r="T227" s="154"/>
      <c r="V227" s="142">
        <f t="shared" si="41"/>
        <v>-4.7321730886726421E-2</v>
      </c>
      <c r="W227" s="161">
        <f>W222+W223</f>
        <v>7711.7522891518265</v>
      </c>
      <c r="X227" s="143">
        <f t="shared" si="42"/>
        <v>4.9286449701230541</v>
      </c>
      <c r="Y227" s="144"/>
      <c r="Z227" s="144">
        <f>W227/$W$224</f>
        <v>1</v>
      </c>
    </row>
    <row r="228" spans="1:26" s="6" customFormat="1" ht="15" customHeight="1" x14ac:dyDescent="0.2">
      <c r="A228" s="16"/>
      <c r="B228" s="104" t="s">
        <v>240</v>
      </c>
      <c r="C228" s="9">
        <f>VLOOKUP($B228,'EDGAR-2025'!$A$3:$BG$214,C$9,FALSE)</f>
        <v>22660.079363561999</v>
      </c>
      <c r="D228" s="9">
        <f>VLOOKUP($B228,'EDGAR-2025'!$A$3:$BG$214,D$9,FALSE)</f>
        <v>30015.938144103999</v>
      </c>
      <c r="E228" s="9">
        <f>VLOOKUP($B228,'EDGAR-2025'!$A$3:$BG$214,E$9,FALSE)</f>
        <v>33969.474314485997</v>
      </c>
      <c r="F228" s="9">
        <f>VLOOKUP($B228,'EDGAR-2025'!$A$3:$BG$214,F$9,FALSE)</f>
        <v>35036.740901923004</v>
      </c>
      <c r="G228" s="9">
        <f>VLOOKUP($B228,'EDGAR-2025'!$A$3:$BG$214,G$9,FALSE)</f>
        <v>35489.676343163999</v>
      </c>
      <c r="H228" s="9">
        <f>VLOOKUP($B228,'EDGAR-2025'!$A$3:$BG$214,H$9,FALSE)</f>
        <v>36177.328521353003</v>
      </c>
      <c r="I228" s="9">
        <f>VLOOKUP($B228,'EDGAR-2025'!$A$3:$BG$214,I$9,FALSE)</f>
        <v>36396.952686659999</v>
      </c>
      <c r="J228" s="9">
        <f>VLOOKUP($B228,'EDGAR-2025'!$A$3:$BG$214,J$9,FALSE)</f>
        <v>36292.523415434</v>
      </c>
      <c r="K228" s="9">
        <f>VLOOKUP($B228,'EDGAR-2025'!$A$3:$BG$214,K$9,FALSE)</f>
        <v>36390.785270332002</v>
      </c>
      <c r="L228" s="9">
        <f>VLOOKUP($B228,'EDGAR-2025'!$A$3:$BG$214,L$9,FALSE)</f>
        <v>37020.028188575001</v>
      </c>
      <c r="M228" s="9">
        <f>VLOOKUP($B228,'EDGAR-2025'!$A$3:$BG$214,M$9,FALSE)</f>
        <v>37905.961546551996</v>
      </c>
      <c r="N228" s="9">
        <f>VLOOKUP($B228,'EDGAR-2025'!$A$3:$BG$214,N$9,FALSE)</f>
        <v>38008.489130763002</v>
      </c>
      <c r="O228" s="9">
        <f>VLOOKUP($B228,'EDGAR-2025'!$A$3:$BG$214,O$9,FALSE)</f>
        <v>36209.861636706002</v>
      </c>
      <c r="P228" s="9">
        <f>VLOOKUP($B228,'EDGAR-2025'!$A$3:$BG$214,P$9,FALSE)</f>
        <v>38219.996766789001</v>
      </c>
      <c r="Q228" s="9">
        <f>VLOOKUP($B228,'EDGAR-2025'!$A$3:$BG$214,Q$9,FALSE)</f>
        <v>38548.118942763002</v>
      </c>
      <c r="R228" s="9">
        <f>VLOOKUP($B228,'EDGAR-2025'!$A$3:$BG$214,R$9,FALSE)</f>
        <v>39112.688790100998</v>
      </c>
      <c r="S228" s="5">
        <f>VLOOKUP($B228,'EDGAR-2025'!$A$3:$BG$214,S$9,FALSE)</f>
        <v>39632.664218541999</v>
      </c>
      <c r="T228" s="10"/>
      <c r="U228" s="8" t="s">
        <v>13</v>
      </c>
      <c r="V228" s="15">
        <f t="shared" si="41"/>
        <v>-4.7321730886725533E-2</v>
      </c>
      <c r="W228" s="5">
        <f>VLOOKUP($B228,'EDGAR-P-2025'!$A$3:$BI$214,W$9,FALSE)</f>
        <v>7711.752289151892</v>
      </c>
      <c r="X228" s="4">
        <f t="shared" si="42"/>
        <v>4.928644970123</v>
      </c>
      <c r="Y228" s="43"/>
      <c r="Z228" s="43">
        <f>W228/$W$224</f>
        <v>1.0000000000000084</v>
      </c>
    </row>
    <row r="229" spans="1:26" s="160" customFormat="1" ht="13.9" customHeight="1" x14ac:dyDescent="0.2">
      <c r="A229" s="162"/>
      <c r="B229" s="162" t="s">
        <v>31</v>
      </c>
      <c r="C229" s="163">
        <f t="shared" ref="C229:O229" si="54">C228-C227</f>
        <v>1.2369127944111824E-10</v>
      </c>
      <c r="D229" s="163">
        <f t="shared" si="54"/>
        <v>-1.0186340659856796E-10</v>
      </c>
      <c r="E229" s="163">
        <f t="shared" si="54"/>
        <v>6.9849193096160889E-10</v>
      </c>
      <c r="F229" s="163">
        <f t="shared" si="54"/>
        <v>1.6007106751203537E-10</v>
      </c>
      <c r="G229" s="163">
        <f t="shared" si="54"/>
        <v>-2.6193447411060333E-10</v>
      </c>
      <c r="H229" s="163">
        <f t="shared" si="54"/>
        <v>-1.0186340659856796E-10</v>
      </c>
      <c r="I229" s="163">
        <f t="shared" si="54"/>
        <v>5.0204107537865639E-10</v>
      </c>
      <c r="J229" s="163">
        <f t="shared" si="54"/>
        <v>2.9103830456733704E-10</v>
      </c>
      <c r="K229" s="163">
        <f t="shared" si="54"/>
        <v>1.0040821507573128E-9</v>
      </c>
      <c r="L229" s="163">
        <f t="shared" si="54"/>
        <v>5.0931703299283981E-10</v>
      </c>
      <c r="M229" s="163">
        <f t="shared" si="54"/>
        <v>-4.5838532969355583E-10</v>
      </c>
      <c r="N229" s="163">
        <f t="shared" si="54"/>
        <v>-9.4587448984384537E-11</v>
      </c>
      <c r="O229" s="163">
        <f t="shared" si="54"/>
        <v>-5.8207660913467407E-11</v>
      </c>
      <c r="P229" s="163">
        <f t="shared" ref="P229:Q229" si="55">P228-P227</f>
        <v>0</v>
      </c>
      <c r="Q229" s="163">
        <f t="shared" si="55"/>
        <v>6.4756022766232491E-10</v>
      </c>
      <c r="R229" s="163">
        <f t="shared" ref="R229:S229" si="56">R228-R227</f>
        <v>0</v>
      </c>
      <c r="S229" s="163">
        <f t="shared" si="56"/>
        <v>-6.5483618527650833E-11</v>
      </c>
      <c r="T229" s="164"/>
      <c r="U229" s="165" t="s">
        <v>31</v>
      </c>
      <c r="V229" s="165"/>
      <c r="W229" s="161">
        <f>W228-W227</f>
        <v>6.5483618527650833E-11</v>
      </c>
    </row>
    <row r="230" spans="1:26" s="160" customFormat="1" x14ac:dyDescent="0.2">
      <c r="A230" s="166"/>
      <c r="B230" s="167"/>
      <c r="C230" s="168">
        <f t="shared" ref="C230:M230" si="57">C229/C227</f>
        <v>5.4585545556392766E-15</v>
      </c>
      <c r="D230" s="168">
        <f t="shared" si="57"/>
        <v>-3.3936439404135881E-15</v>
      </c>
      <c r="E230" s="168">
        <f t="shared" si="57"/>
        <v>2.0562341486213615E-14</v>
      </c>
      <c r="F230" s="168">
        <f t="shared" si="57"/>
        <v>4.5686631630526612E-15</v>
      </c>
      <c r="G230" s="168">
        <f t="shared" si="57"/>
        <v>-7.3805822171453823E-15</v>
      </c>
      <c r="H230" s="168">
        <f t="shared" si="57"/>
        <v>-2.8156696683240353E-15</v>
      </c>
      <c r="I230" s="168">
        <f t="shared" si="57"/>
        <v>1.3793491990956389E-14</v>
      </c>
      <c r="J230" s="168">
        <f t="shared" si="57"/>
        <v>8.0192358419357105E-15</v>
      </c>
      <c r="K230" s="168">
        <f t="shared" si="57"/>
        <v>2.7591659352729874E-14</v>
      </c>
      <c r="L230" s="168">
        <f t="shared" si="57"/>
        <v>1.3757878043702586E-14</v>
      </c>
      <c r="M230" s="168">
        <f t="shared" si="57"/>
        <v>-1.2092697586120091E-14</v>
      </c>
      <c r="N230" s="164">
        <f t="shared" ref="N230:S230" si="58">(N228-N227)/N228</f>
        <v>-2.4885874484242028E-15</v>
      </c>
      <c r="O230" s="164">
        <f t="shared" si="58"/>
        <v>-1.6075085151516347E-15</v>
      </c>
      <c r="P230" s="164">
        <f t="shared" si="58"/>
        <v>1.903704403372901E-16</v>
      </c>
      <c r="Q230" s="164">
        <f t="shared" si="58"/>
        <v>1.6798750378036212E-14</v>
      </c>
      <c r="R230" s="164">
        <f t="shared" si="58"/>
        <v>3.7205100642556146E-16</v>
      </c>
      <c r="S230" s="164">
        <f t="shared" si="58"/>
        <v>-1.6522638540412471E-15</v>
      </c>
      <c r="T230" s="169"/>
      <c r="U230" s="170"/>
      <c r="V230" s="170"/>
      <c r="W230" s="171">
        <f>W229/W227</f>
        <v>8.4914058533450397E-15</v>
      </c>
    </row>
    <row r="231" spans="1:26" s="6" customFormat="1" x14ac:dyDescent="0.2">
      <c r="A231" s="51"/>
      <c r="F231" s="10"/>
      <c r="G231" s="10"/>
      <c r="H231" s="10"/>
      <c r="I231" s="10"/>
      <c r="J231" s="10"/>
      <c r="K231" s="10"/>
      <c r="L231" s="10"/>
      <c r="M231" s="10"/>
      <c r="N231" s="14"/>
      <c r="O231" s="14"/>
      <c r="P231" s="14"/>
      <c r="Q231" s="14"/>
      <c r="R231" s="14"/>
      <c r="S231" s="14"/>
      <c r="T231" s="14"/>
      <c r="U231" s="8"/>
      <c r="V231" s="8"/>
      <c r="W231" s="28"/>
    </row>
    <row r="232" spans="1:26" s="6" customFormat="1" ht="15" x14ac:dyDescent="0.25">
      <c r="B232"/>
      <c r="C232" s="3"/>
      <c r="D232" s="3"/>
    </row>
    <row r="233" spans="1:26" s="6" customFormat="1" x14ac:dyDescent="0.2">
      <c r="A233" s="7"/>
      <c r="B233" s="25"/>
      <c r="C233" s="26"/>
      <c r="D233" s="26"/>
    </row>
    <row r="234" spans="1:26" s="6" customFormat="1" ht="15" x14ac:dyDescent="0.25">
      <c r="B234"/>
      <c r="C234" s="25"/>
      <c r="D234" s="25"/>
    </row>
    <row r="235" spans="1:26" ht="15" x14ac:dyDescent="0.25">
      <c r="B235"/>
      <c r="C235" s="25"/>
      <c r="D235" s="25"/>
    </row>
    <row r="236" spans="1:26" ht="14.25" x14ac:dyDescent="0.2">
      <c r="B236" s="2" t="s">
        <v>32</v>
      </c>
      <c r="C236" s="25"/>
      <c r="D236" s="25"/>
    </row>
    <row r="237" spans="1:26" ht="15.75" x14ac:dyDescent="0.25">
      <c r="B237" s="131" t="s">
        <v>33</v>
      </c>
      <c r="C237" s="25"/>
      <c r="D237" s="25"/>
      <c r="E237" s="130"/>
    </row>
    <row r="238" spans="1:26" ht="15.75" x14ac:dyDescent="0.25">
      <c r="B238" s="131" t="s">
        <v>34</v>
      </c>
      <c r="D238" s="25"/>
      <c r="E238" s="130"/>
    </row>
    <row r="239" spans="1:26" ht="15.75" x14ac:dyDescent="0.25">
      <c r="B239" s="131" t="s">
        <v>29</v>
      </c>
      <c r="D239" s="25"/>
      <c r="E239" s="130"/>
    </row>
    <row r="240" spans="1:26" ht="15.75" x14ac:dyDescent="0.25">
      <c r="B240" s="131" t="s">
        <v>35</v>
      </c>
      <c r="D240" s="25"/>
      <c r="E240" s="130"/>
    </row>
    <row r="241" spans="2:5" ht="15.75" x14ac:dyDescent="0.25">
      <c r="B241" s="131" t="s">
        <v>36</v>
      </c>
      <c r="D241" s="25"/>
      <c r="E241" s="130"/>
    </row>
    <row r="242" spans="2:5" ht="15.75" x14ac:dyDescent="0.25">
      <c r="B242" s="131" t="s">
        <v>37</v>
      </c>
      <c r="D242" s="25"/>
      <c r="E242" s="130"/>
    </row>
    <row r="243" spans="2:5" ht="15.75" x14ac:dyDescent="0.25">
      <c r="B243" s="131" t="str">
        <f>B224</f>
        <v>Global</v>
      </c>
      <c r="D243" s="25"/>
      <c r="E243" s="130"/>
    </row>
    <row r="244" spans="2:5" ht="15" x14ac:dyDescent="0.25">
      <c r="B244" t="str">
        <f>'data countries EDGAR'!B13</f>
        <v>Afghanistan</v>
      </c>
      <c r="D244" s="25"/>
      <c r="E244" s="130"/>
    </row>
    <row r="245" spans="2:5" ht="15" x14ac:dyDescent="0.25">
      <c r="B245" t="str">
        <f>'data countries EDGAR'!B14</f>
        <v>Albania</v>
      </c>
      <c r="D245" s="25"/>
      <c r="E245" s="130"/>
    </row>
    <row r="246" spans="2:5" ht="15" x14ac:dyDescent="0.25">
      <c r="B246" t="str">
        <f>'data countries EDGAR'!B15</f>
        <v>Algeria</v>
      </c>
      <c r="D246" s="25"/>
      <c r="E246" s="130"/>
    </row>
    <row r="247" spans="2:5" ht="15" x14ac:dyDescent="0.25">
      <c r="B247" t="str">
        <f>'data countries EDGAR'!B16</f>
        <v>Angola</v>
      </c>
      <c r="D247" s="25"/>
      <c r="E247" s="130"/>
    </row>
    <row r="248" spans="2:5" ht="15" x14ac:dyDescent="0.25">
      <c r="B248" t="str">
        <f>'data countries EDGAR'!B17</f>
        <v>Anguilla</v>
      </c>
      <c r="D248" s="25"/>
      <c r="E248" s="130"/>
    </row>
    <row r="249" spans="2:5" ht="15" x14ac:dyDescent="0.25">
      <c r="B249" t="str">
        <f>'data countries EDGAR'!B18</f>
        <v>Antigua and Barbuda</v>
      </c>
      <c r="D249" s="25"/>
      <c r="E249" s="130"/>
    </row>
    <row r="250" spans="2:5" ht="15" x14ac:dyDescent="0.25">
      <c r="B250" t="str">
        <f>'data countries EDGAR'!B19</f>
        <v>Argentina</v>
      </c>
      <c r="D250" s="25"/>
      <c r="E250" s="130"/>
    </row>
    <row r="251" spans="2:5" ht="15" x14ac:dyDescent="0.25">
      <c r="B251" t="str">
        <f>'data countries EDGAR'!B20</f>
        <v>Armenia</v>
      </c>
      <c r="D251" s="25"/>
      <c r="E251" s="130"/>
    </row>
    <row r="252" spans="2:5" ht="15" x14ac:dyDescent="0.25">
      <c r="B252" t="str">
        <f>'data countries EDGAR'!B21</f>
        <v>Aruba</v>
      </c>
      <c r="D252" s="25"/>
      <c r="E252" s="130"/>
    </row>
    <row r="253" spans="2:5" ht="15" x14ac:dyDescent="0.25">
      <c r="B253" t="str">
        <f>'data countries EDGAR'!B22</f>
        <v>Australia</v>
      </c>
      <c r="D253" s="25"/>
      <c r="E253" s="130"/>
    </row>
    <row r="254" spans="2:5" ht="15" x14ac:dyDescent="0.25">
      <c r="B254" t="str">
        <f>'data countries EDGAR'!B23</f>
        <v>Austria</v>
      </c>
      <c r="D254" s="25"/>
      <c r="E254" s="130"/>
    </row>
    <row r="255" spans="2:5" ht="15" x14ac:dyDescent="0.25">
      <c r="B255" t="str">
        <f>'data countries EDGAR'!B24</f>
        <v>Azerbaijan</v>
      </c>
      <c r="D255" s="25"/>
      <c r="E255" s="130"/>
    </row>
    <row r="256" spans="2:5" ht="15" x14ac:dyDescent="0.25">
      <c r="B256" t="str">
        <f>'data countries EDGAR'!B25</f>
        <v>Bahamas</v>
      </c>
      <c r="D256" s="25"/>
      <c r="E256" s="130"/>
    </row>
    <row r="257" spans="2:5" ht="15" x14ac:dyDescent="0.25">
      <c r="B257" t="str">
        <f>'data countries EDGAR'!B26</f>
        <v>Bahrain</v>
      </c>
      <c r="D257" s="25"/>
      <c r="E257" s="130"/>
    </row>
    <row r="258" spans="2:5" ht="15" x14ac:dyDescent="0.25">
      <c r="B258" t="str">
        <f>'data countries EDGAR'!B27</f>
        <v>Bangladesh</v>
      </c>
      <c r="D258" s="25"/>
      <c r="E258" s="130"/>
    </row>
    <row r="259" spans="2:5" ht="15" x14ac:dyDescent="0.25">
      <c r="B259" t="str">
        <f>'data countries EDGAR'!B28</f>
        <v>Barbados</v>
      </c>
      <c r="D259" s="25"/>
      <c r="E259" s="130"/>
    </row>
    <row r="260" spans="2:5" ht="15" x14ac:dyDescent="0.25">
      <c r="B260" t="str">
        <f>'data countries EDGAR'!B29</f>
        <v>Belarus</v>
      </c>
      <c r="D260" s="25"/>
      <c r="E260" s="130"/>
    </row>
    <row r="261" spans="2:5" ht="15" x14ac:dyDescent="0.25">
      <c r="B261" t="str">
        <f>'data countries EDGAR'!B30</f>
        <v>Belgium</v>
      </c>
      <c r="D261" s="25"/>
      <c r="E261" s="130"/>
    </row>
    <row r="262" spans="2:5" ht="15" x14ac:dyDescent="0.25">
      <c r="B262" t="str">
        <f>'data countries EDGAR'!B31</f>
        <v>Belize</v>
      </c>
      <c r="D262" s="25"/>
      <c r="E262" s="130"/>
    </row>
    <row r="263" spans="2:5" ht="15" x14ac:dyDescent="0.25">
      <c r="B263" t="str">
        <f>'data countries EDGAR'!B32</f>
        <v>Benin</v>
      </c>
      <c r="D263" s="25"/>
      <c r="E263" s="130"/>
    </row>
    <row r="264" spans="2:5" ht="15" x14ac:dyDescent="0.25">
      <c r="B264" t="str">
        <f>'data countries EDGAR'!B33</f>
        <v>Bermuda</v>
      </c>
      <c r="D264" s="25"/>
      <c r="E264" s="130"/>
    </row>
    <row r="265" spans="2:5" ht="15" x14ac:dyDescent="0.25">
      <c r="B265" t="str">
        <f>'data countries EDGAR'!B34</f>
        <v>Bhutan</v>
      </c>
      <c r="D265" s="25"/>
      <c r="E265" s="130"/>
    </row>
    <row r="266" spans="2:5" ht="15" x14ac:dyDescent="0.25">
      <c r="B266" t="str">
        <f>'data countries EDGAR'!B35</f>
        <v>Bolivia</v>
      </c>
      <c r="D266" s="25"/>
      <c r="E266" s="130"/>
    </row>
    <row r="267" spans="2:5" ht="15" x14ac:dyDescent="0.25">
      <c r="B267" t="str">
        <f>'data countries EDGAR'!B36</f>
        <v>Bosnia and Herzegovina</v>
      </c>
      <c r="D267" s="25"/>
      <c r="E267" s="130"/>
    </row>
    <row r="268" spans="2:5" ht="15" x14ac:dyDescent="0.25">
      <c r="B268" t="str">
        <f>'data countries EDGAR'!B37</f>
        <v>Botswana</v>
      </c>
      <c r="D268" s="25"/>
      <c r="E268" s="130"/>
    </row>
    <row r="269" spans="2:5" ht="15" x14ac:dyDescent="0.25">
      <c r="B269" t="str">
        <f>'data countries EDGAR'!B38</f>
        <v>Brazil</v>
      </c>
      <c r="D269" s="25"/>
      <c r="E269" s="130"/>
    </row>
    <row r="270" spans="2:5" ht="15" x14ac:dyDescent="0.25">
      <c r="B270" t="str">
        <f>'data countries EDGAR'!B39</f>
        <v>British Virgin Islands</v>
      </c>
      <c r="D270" s="25"/>
      <c r="E270" s="130"/>
    </row>
    <row r="271" spans="2:5" ht="15" x14ac:dyDescent="0.25">
      <c r="B271" t="str">
        <f>'data countries EDGAR'!B40</f>
        <v>Brunei</v>
      </c>
      <c r="D271" s="25"/>
      <c r="E271" s="130"/>
    </row>
    <row r="272" spans="2:5" ht="15" x14ac:dyDescent="0.25">
      <c r="B272" t="str">
        <f>'data countries EDGAR'!B41</f>
        <v>Bulgaria</v>
      </c>
      <c r="D272" s="25"/>
      <c r="E272" s="130"/>
    </row>
    <row r="273" spans="2:5" ht="15" x14ac:dyDescent="0.25">
      <c r="B273" t="str">
        <f>'data countries EDGAR'!B42</f>
        <v>Burkina Faso</v>
      </c>
      <c r="D273" s="25"/>
      <c r="E273" s="130"/>
    </row>
    <row r="274" spans="2:5" ht="15" x14ac:dyDescent="0.25">
      <c r="B274" t="str">
        <f>'data countries EDGAR'!B43</f>
        <v>Burundi</v>
      </c>
      <c r="D274" s="25"/>
      <c r="E274" s="130"/>
    </row>
    <row r="275" spans="2:5" ht="15" x14ac:dyDescent="0.25">
      <c r="B275" t="str">
        <f>'data countries EDGAR'!B44</f>
        <v>Cabo Verde</v>
      </c>
      <c r="D275" s="25"/>
      <c r="E275" s="130"/>
    </row>
    <row r="276" spans="2:5" ht="15" x14ac:dyDescent="0.25">
      <c r="B276" t="str">
        <f>'data countries EDGAR'!B45</f>
        <v>Cambodia</v>
      </c>
      <c r="D276" s="25"/>
      <c r="E276" s="130"/>
    </row>
    <row r="277" spans="2:5" ht="15" x14ac:dyDescent="0.25">
      <c r="B277" t="str">
        <f>'data countries EDGAR'!B46</f>
        <v>Cameroon</v>
      </c>
      <c r="D277" s="25"/>
      <c r="E277" s="130"/>
    </row>
    <row r="278" spans="2:5" ht="15" x14ac:dyDescent="0.25">
      <c r="B278" t="str">
        <f>'data countries EDGAR'!B47</f>
        <v>Canada</v>
      </c>
      <c r="D278" s="25"/>
      <c r="E278" s="130"/>
    </row>
    <row r="279" spans="2:5" ht="15" x14ac:dyDescent="0.25">
      <c r="B279" t="str">
        <f>'data countries EDGAR'!B48</f>
        <v>Cayman Islands</v>
      </c>
      <c r="D279" s="25"/>
      <c r="E279" s="130"/>
    </row>
    <row r="280" spans="2:5" ht="15" x14ac:dyDescent="0.25">
      <c r="B280" t="str">
        <f>'data countries EDGAR'!B49</f>
        <v>Central African Republic</v>
      </c>
      <c r="D280" s="25"/>
      <c r="E280" s="130"/>
    </row>
    <row r="281" spans="2:5" ht="15" x14ac:dyDescent="0.25">
      <c r="B281" t="str">
        <f>'data countries EDGAR'!B50</f>
        <v>Chad</v>
      </c>
      <c r="D281" s="25"/>
      <c r="E281" s="130"/>
    </row>
    <row r="282" spans="2:5" ht="15" x14ac:dyDescent="0.25">
      <c r="B282" t="str">
        <f>'data countries EDGAR'!B51</f>
        <v>Chile</v>
      </c>
      <c r="D282" s="25"/>
      <c r="E282" s="130"/>
    </row>
    <row r="283" spans="2:5" ht="15" x14ac:dyDescent="0.25">
      <c r="B283" t="str">
        <f>'data countries EDGAR'!B52</f>
        <v>China</v>
      </c>
      <c r="D283" s="25"/>
      <c r="E283" s="130"/>
    </row>
    <row r="284" spans="2:5" ht="15" x14ac:dyDescent="0.25">
      <c r="B284" t="str">
        <f>'data countries EDGAR'!B53</f>
        <v>Colombia</v>
      </c>
      <c r="D284" s="25"/>
      <c r="E284" s="130"/>
    </row>
    <row r="285" spans="2:5" ht="15" x14ac:dyDescent="0.25">
      <c r="B285" t="str">
        <f>'data countries EDGAR'!B54</f>
        <v>Comoros</v>
      </c>
      <c r="D285" s="25"/>
      <c r="E285" s="130"/>
    </row>
    <row r="286" spans="2:5" ht="15" x14ac:dyDescent="0.25">
      <c r="B286" t="str">
        <f>'data countries EDGAR'!B55</f>
        <v>Congo</v>
      </c>
      <c r="D286" s="25"/>
      <c r="E286" s="130"/>
    </row>
    <row r="287" spans="2:5" ht="15" x14ac:dyDescent="0.25">
      <c r="B287" t="str">
        <f>'data countries EDGAR'!B56</f>
        <v>Cook Islands</v>
      </c>
      <c r="D287" s="25"/>
      <c r="E287" s="130"/>
    </row>
    <row r="288" spans="2:5" ht="15" x14ac:dyDescent="0.25">
      <c r="B288" t="str">
        <f>'data countries EDGAR'!B57</f>
        <v>Costa Rica</v>
      </c>
      <c r="D288" s="25"/>
      <c r="E288" s="130"/>
    </row>
    <row r="289" spans="2:5" ht="15" x14ac:dyDescent="0.25">
      <c r="B289" t="str">
        <f>'data countries EDGAR'!B58</f>
        <v>Côte d’Ivoire</v>
      </c>
      <c r="D289" s="25"/>
      <c r="E289" s="130"/>
    </row>
    <row r="290" spans="2:5" ht="15" x14ac:dyDescent="0.25">
      <c r="B290" t="str">
        <f>'data countries EDGAR'!B59</f>
        <v>Croatia</v>
      </c>
      <c r="D290" s="25"/>
      <c r="E290" s="130"/>
    </row>
    <row r="291" spans="2:5" ht="15" x14ac:dyDescent="0.25">
      <c r="B291" t="str">
        <f>'data countries EDGAR'!B60</f>
        <v>Cuba</v>
      </c>
      <c r="D291" s="25"/>
      <c r="E291" s="130"/>
    </row>
    <row r="292" spans="2:5" ht="15" x14ac:dyDescent="0.25">
      <c r="B292" t="str">
        <f>'data countries EDGAR'!B61</f>
        <v>Curaçao</v>
      </c>
      <c r="D292" s="25"/>
      <c r="E292" s="130"/>
    </row>
    <row r="293" spans="2:5" ht="15" x14ac:dyDescent="0.25">
      <c r="B293" t="str">
        <f>'data countries EDGAR'!B62</f>
        <v>Cyprus</v>
      </c>
      <c r="D293" s="25"/>
      <c r="E293" s="130"/>
    </row>
    <row r="294" spans="2:5" ht="15" x14ac:dyDescent="0.25">
      <c r="B294" t="str">
        <f>'data countries EDGAR'!B63</f>
        <v>Czechia</v>
      </c>
      <c r="D294" s="25"/>
      <c r="E294" s="130"/>
    </row>
    <row r="295" spans="2:5" ht="15" x14ac:dyDescent="0.25">
      <c r="B295" t="str">
        <f>'data countries EDGAR'!B64</f>
        <v>Democratic Republic of the Congo</v>
      </c>
      <c r="D295" s="25"/>
      <c r="E295" s="130"/>
    </row>
    <row r="296" spans="2:5" ht="15" x14ac:dyDescent="0.25">
      <c r="B296" t="str">
        <f>'data countries EDGAR'!B65</f>
        <v>Denmark</v>
      </c>
      <c r="D296" s="25"/>
      <c r="E296" s="130"/>
    </row>
    <row r="297" spans="2:5" ht="15" x14ac:dyDescent="0.25">
      <c r="B297" t="str">
        <f>'data countries EDGAR'!B66</f>
        <v>Djibouti</v>
      </c>
      <c r="D297" s="25"/>
      <c r="E297" s="130"/>
    </row>
    <row r="298" spans="2:5" ht="15" x14ac:dyDescent="0.25">
      <c r="B298" t="str">
        <f>'data countries EDGAR'!B67</f>
        <v>Dominica</v>
      </c>
      <c r="D298" s="25"/>
      <c r="E298" s="130"/>
    </row>
    <row r="299" spans="2:5" ht="15" x14ac:dyDescent="0.25">
      <c r="B299" t="str">
        <f>'data countries EDGAR'!B68</f>
        <v>Dominican Republic</v>
      </c>
      <c r="D299" s="25"/>
      <c r="E299" s="130"/>
    </row>
    <row r="300" spans="2:5" ht="15" x14ac:dyDescent="0.25">
      <c r="B300" t="str">
        <f>'data countries EDGAR'!B69</f>
        <v>Ecuador</v>
      </c>
      <c r="D300" s="25"/>
      <c r="E300" s="130"/>
    </row>
    <row r="301" spans="2:5" ht="15" x14ac:dyDescent="0.25">
      <c r="B301" t="str">
        <f>'data countries EDGAR'!B70</f>
        <v>Egypt</v>
      </c>
      <c r="D301" s="25"/>
      <c r="E301" s="130"/>
    </row>
    <row r="302" spans="2:5" ht="15" x14ac:dyDescent="0.25">
      <c r="B302" t="str">
        <f>'data countries EDGAR'!B71</f>
        <v>El Salvador</v>
      </c>
      <c r="D302" s="25"/>
      <c r="E302" s="130"/>
    </row>
    <row r="303" spans="2:5" ht="15" x14ac:dyDescent="0.25">
      <c r="B303" t="str">
        <f>'data countries EDGAR'!B72</f>
        <v>Equatorial Guinea</v>
      </c>
      <c r="D303" s="25"/>
      <c r="E303" s="130"/>
    </row>
    <row r="304" spans="2:5" ht="15" x14ac:dyDescent="0.25">
      <c r="B304" t="str">
        <f>'data countries EDGAR'!B73</f>
        <v>Eritrea</v>
      </c>
      <c r="D304" s="25"/>
      <c r="E304" s="130"/>
    </row>
    <row r="305" spans="2:5" ht="15" x14ac:dyDescent="0.25">
      <c r="B305" t="str">
        <f>'data countries EDGAR'!B74</f>
        <v>Estonia</v>
      </c>
      <c r="D305" s="25"/>
      <c r="E305" s="130"/>
    </row>
    <row r="306" spans="2:5" ht="15" x14ac:dyDescent="0.25">
      <c r="B306" t="str">
        <f>'data countries EDGAR'!B75</f>
        <v>Eswatini</v>
      </c>
      <c r="D306" s="25"/>
      <c r="E306" s="130"/>
    </row>
    <row r="307" spans="2:5" ht="15" x14ac:dyDescent="0.25">
      <c r="B307" t="str">
        <f>'data countries EDGAR'!B76</f>
        <v>Ethiopia</v>
      </c>
      <c r="D307" s="25"/>
      <c r="E307" s="130"/>
    </row>
    <row r="308" spans="2:5" ht="15" x14ac:dyDescent="0.25">
      <c r="B308" t="str">
        <f>'data countries EDGAR'!B221</f>
        <v>EU27</v>
      </c>
      <c r="D308" s="25"/>
      <c r="E308" s="130"/>
    </row>
    <row r="309" spans="2:5" ht="15" x14ac:dyDescent="0.25">
      <c r="B309" t="str">
        <f>'data countries EDGAR'!B78</f>
        <v>Faroes</v>
      </c>
      <c r="D309" s="25"/>
      <c r="E309" s="130"/>
    </row>
    <row r="310" spans="2:5" ht="15" x14ac:dyDescent="0.25">
      <c r="B310" t="str">
        <f>'data countries EDGAR'!B79</f>
        <v>Fiji</v>
      </c>
      <c r="D310" s="25"/>
      <c r="E310" s="130"/>
    </row>
    <row r="311" spans="2:5" ht="15" x14ac:dyDescent="0.25">
      <c r="B311" t="str">
        <f>'data countries EDGAR'!B80</f>
        <v>Finland</v>
      </c>
      <c r="D311" s="25"/>
      <c r="E311" s="130"/>
    </row>
    <row r="312" spans="2:5" ht="15" x14ac:dyDescent="0.25">
      <c r="B312" t="str">
        <f>'data countries EDGAR'!B81</f>
        <v>France and Monaco</v>
      </c>
      <c r="D312" s="25"/>
      <c r="E312" s="130"/>
    </row>
    <row r="313" spans="2:5" ht="15" x14ac:dyDescent="0.25">
      <c r="B313" t="str">
        <f>'data countries EDGAR'!B82</f>
        <v>French Guiana</v>
      </c>
      <c r="D313" s="25"/>
      <c r="E313" s="130"/>
    </row>
    <row r="314" spans="2:5" ht="15" x14ac:dyDescent="0.25">
      <c r="B314" t="str">
        <f>'data countries EDGAR'!B83</f>
        <v>French Polynesia</v>
      </c>
      <c r="D314" s="25"/>
      <c r="E314" s="130"/>
    </row>
    <row r="315" spans="2:5" ht="15" x14ac:dyDescent="0.25">
      <c r="B315" t="str">
        <f>'data countries EDGAR'!B84</f>
        <v>Gabon</v>
      </c>
      <c r="D315" s="25"/>
      <c r="E315" s="130"/>
    </row>
    <row r="316" spans="2:5" ht="15" x14ac:dyDescent="0.25">
      <c r="B316" t="str">
        <f>'data countries EDGAR'!B85</f>
        <v>Georgia</v>
      </c>
      <c r="D316" s="25"/>
      <c r="E316" s="130"/>
    </row>
    <row r="317" spans="2:5" ht="15" x14ac:dyDescent="0.25">
      <c r="B317" t="str">
        <f>'data countries EDGAR'!B86</f>
        <v>Germany</v>
      </c>
      <c r="D317" s="25"/>
      <c r="E317" s="130"/>
    </row>
    <row r="318" spans="2:5" ht="15" x14ac:dyDescent="0.25">
      <c r="B318" t="str">
        <f>'data countries EDGAR'!B87</f>
        <v>Ghana</v>
      </c>
      <c r="D318" s="25"/>
      <c r="E318" s="130"/>
    </row>
    <row r="319" spans="2:5" ht="15" x14ac:dyDescent="0.25">
      <c r="B319" t="str">
        <f>'data countries EDGAR'!B88</f>
        <v>Gibraltar</v>
      </c>
      <c r="D319" s="25"/>
      <c r="E319" s="130"/>
    </row>
    <row r="320" spans="2:5" ht="15" x14ac:dyDescent="0.25">
      <c r="B320" t="s">
        <v>250</v>
      </c>
      <c r="D320" s="25"/>
      <c r="E320" s="130"/>
    </row>
    <row r="321" spans="2:5" ht="15" x14ac:dyDescent="0.25">
      <c r="B321" t="str">
        <f>'data countries EDGAR'!B89</f>
        <v>Greece</v>
      </c>
      <c r="D321" s="25"/>
      <c r="E321" s="130"/>
    </row>
    <row r="322" spans="2:5" ht="15" x14ac:dyDescent="0.25">
      <c r="B322" t="str">
        <f>'data countries EDGAR'!B90</f>
        <v>Greenland</v>
      </c>
      <c r="D322" s="25"/>
      <c r="E322" s="130"/>
    </row>
    <row r="323" spans="2:5" ht="15" x14ac:dyDescent="0.25">
      <c r="B323" t="str">
        <f>'data countries EDGAR'!B91</f>
        <v>Grenada</v>
      </c>
      <c r="D323" s="25"/>
      <c r="E323" s="130"/>
    </row>
    <row r="324" spans="2:5" ht="15" x14ac:dyDescent="0.25">
      <c r="B324" t="str">
        <f>'data countries EDGAR'!B92</f>
        <v>Guadeloupe</v>
      </c>
      <c r="D324" s="25"/>
      <c r="E324" s="130"/>
    </row>
    <row r="325" spans="2:5" ht="15" x14ac:dyDescent="0.25">
      <c r="B325" t="str">
        <f>'data countries EDGAR'!B93</f>
        <v>Guatemala</v>
      </c>
      <c r="D325" s="25"/>
      <c r="E325" s="130"/>
    </row>
    <row r="326" spans="2:5" ht="15" x14ac:dyDescent="0.25">
      <c r="B326" t="str">
        <f>'data countries EDGAR'!B94</f>
        <v>Guinea</v>
      </c>
      <c r="D326" s="25"/>
      <c r="E326" s="130"/>
    </row>
    <row r="327" spans="2:5" ht="15" x14ac:dyDescent="0.25">
      <c r="B327" t="str">
        <f>'data countries EDGAR'!B95</f>
        <v>Guinea-Bissau</v>
      </c>
      <c r="D327" s="25"/>
      <c r="E327" s="130"/>
    </row>
    <row r="328" spans="2:5" ht="15" x14ac:dyDescent="0.25">
      <c r="B328" t="str">
        <f>'data countries EDGAR'!B96</f>
        <v>Guyana</v>
      </c>
      <c r="D328" s="25"/>
      <c r="E328" s="130"/>
    </row>
    <row r="329" spans="2:5" ht="15" x14ac:dyDescent="0.25">
      <c r="B329" t="str">
        <f>'data countries EDGAR'!B97</f>
        <v>Haiti</v>
      </c>
      <c r="D329" s="25"/>
      <c r="E329" s="130"/>
    </row>
    <row r="330" spans="2:5" ht="15" x14ac:dyDescent="0.25">
      <c r="B330" t="str">
        <f>'data countries EDGAR'!B98</f>
        <v>Honduras</v>
      </c>
      <c r="D330" s="25"/>
      <c r="E330" s="130"/>
    </row>
    <row r="331" spans="2:5" ht="15" x14ac:dyDescent="0.25">
      <c r="B331" t="str">
        <f>'data countries EDGAR'!B99</f>
        <v>Hong Kong</v>
      </c>
      <c r="D331" s="25"/>
      <c r="E331" s="130"/>
    </row>
    <row r="332" spans="2:5" ht="15" x14ac:dyDescent="0.25">
      <c r="B332" t="str">
        <f>'data countries EDGAR'!B100</f>
        <v>Hungary</v>
      </c>
      <c r="D332" s="25"/>
      <c r="E332" s="130"/>
    </row>
    <row r="333" spans="2:5" ht="15" x14ac:dyDescent="0.25">
      <c r="B333" t="str">
        <f>'data countries EDGAR'!B101</f>
        <v>Iceland</v>
      </c>
      <c r="D333" s="25"/>
      <c r="E333" s="130"/>
    </row>
    <row r="334" spans="2:5" ht="15" x14ac:dyDescent="0.25">
      <c r="B334" t="str">
        <f>'data countries EDGAR'!B102</f>
        <v>India</v>
      </c>
      <c r="D334" s="25"/>
      <c r="E334" s="130"/>
    </row>
    <row r="335" spans="2:5" ht="15" x14ac:dyDescent="0.25">
      <c r="B335" t="str">
        <f>'data countries EDGAR'!B103</f>
        <v>Indonesia</v>
      </c>
      <c r="D335" s="25"/>
      <c r="E335" s="130"/>
    </row>
    <row r="336" spans="2:5" ht="15" x14ac:dyDescent="0.25">
      <c r="B336" t="str">
        <f>'data countries EDGAR'!B104</f>
        <v>Iran</v>
      </c>
      <c r="D336" s="25"/>
      <c r="E336" s="130"/>
    </row>
    <row r="337" spans="2:5" ht="15" x14ac:dyDescent="0.25">
      <c r="B337" t="str">
        <f>'data countries EDGAR'!B105</f>
        <v>Iraq</v>
      </c>
      <c r="D337" s="25"/>
      <c r="E337" s="130"/>
    </row>
    <row r="338" spans="2:5" ht="15" x14ac:dyDescent="0.25">
      <c r="B338" t="str">
        <f>'data countries EDGAR'!B106</f>
        <v>Ireland</v>
      </c>
      <c r="D338" s="25"/>
      <c r="E338" s="130"/>
    </row>
    <row r="339" spans="2:5" ht="15" x14ac:dyDescent="0.25">
      <c r="B339" t="str">
        <f>'data countries EDGAR'!B107</f>
        <v>Israel and Palestine, State of</v>
      </c>
      <c r="D339" s="25"/>
      <c r="E339" s="130"/>
    </row>
    <row r="340" spans="2:5" ht="15" x14ac:dyDescent="0.25">
      <c r="B340" t="str">
        <f>'data countries EDGAR'!B108</f>
        <v>Italy, San Marino and the Holy See</v>
      </c>
      <c r="D340" s="25"/>
      <c r="E340" s="130"/>
    </row>
    <row r="341" spans="2:5" ht="15" x14ac:dyDescent="0.25">
      <c r="B341" t="str">
        <f>'data countries EDGAR'!B109</f>
        <v>Jamaica</v>
      </c>
      <c r="D341" s="25"/>
      <c r="E341" s="130"/>
    </row>
    <row r="342" spans="2:5" ht="15" x14ac:dyDescent="0.25">
      <c r="B342" t="str">
        <f>'data countries EDGAR'!B110</f>
        <v>Japan</v>
      </c>
      <c r="D342" s="25"/>
      <c r="E342" s="130"/>
    </row>
    <row r="343" spans="2:5" ht="15" x14ac:dyDescent="0.25">
      <c r="B343" t="str">
        <f>'data countries EDGAR'!B111</f>
        <v>Jordan</v>
      </c>
      <c r="D343" s="25"/>
      <c r="E343" s="130"/>
    </row>
    <row r="344" spans="2:5" ht="15" x14ac:dyDescent="0.25">
      <c r="B344" t="str">
        <f>'data countries EDGAR'!B112</f>
        <v>Kazakhstan</v>
      </c>
      <c r="D344" s="25"/>
      <c r="E344" s="130"/>
    </row>
    <row r="345" spans="2:5" ht="15" x14ac:dyDescent="0.25">
      <c r="B345" t="str">
        <f>'data countries EDGAR'!B113</f>
        <v>Kenya</v>
      </c>
      <c r="D345" s="25"/>
      <c r="E345" s="130"/>
    </row>
    <row r="346" spans="2:5" ht="15" x14ac:dyDescent="0.25">
      <c r="B346" t="str">
        <f>'data countries EDGAR'!B114</f>
        <v>Kiribati</v>
      </c>
      <c r="D346" s="25"/>
      <c r="E346" s="130"/>
    </row>
    <row r="347" spans="2:5" ht="15" x14ac:dyDescent="0.25">
      <c r="B347" t="str">
        <f>'data countries EDGAR'!B115</f>
        <v>Kuwait</v>
      </c>
      <c r="D347" s="25"/>
      <c r="E347" s="130"/>
    </row>
    <row r="348" spans="2:5" ht="15" x14ac:dyDescent="0.25">
      <c r="B348" t="str">
        <f>'data countries EDGAR'!B116</f>
        <v>Kyrgyzstan</v>
      </c>
      <c r="D348" s="25"/>
      <c r="E348" s="130"/>
    </row>
    <row r="349" spans="2:5" ht="15" x14ac:dyDescent="0.25">
      <c r="B349" t="str">
        <f>'data countries EDGAR'!B117</f>
        <v>Laos</v>
      </c>
      <c r="D349" s="25"/>
      <c r="E349" s="130"/>
    </row>
    <row r="350" spans="2:5" ht="15" x14ac:dyDescent="0.25">
      <c r="B350" t="str">
        <f>'data countries EDGAR'!B118</f>
        <v>Latvia</v>
      </c>
      <c r="D350" s="25"/>
      <c r="E350" s="130"/>
    </row>
    <row r="351" spans="2:5" ht="15" x14ac:dyDescent="0.25">
      <c r="B351" t="str">
        <f>'data countries EDGAR'!B119</f>
        <v>Lebanon</v>
      </c>
      <c r="D351" s="25"/>
      <c r="E351" s="130"/>
    </row>
    <row r="352" spans="2:5" ht="15" x14ac:dyDescent="0.25">
      <c r="B352" t="str">
        <f>'data countries EDGAR'!B120</f>
        <v>Lesotho</v>
      </c>
      <c r="D352" s="25"/>
      <c r="E352" s="130"/>
    </row>
    <row r="353" spans="2:5" ht="15" x14ac:dyDescent="0.25">
      <c r="B353" t="str">
        <f>'data countries EDGAR'!B121</f>
        <v>Liberia</v>
      </c>
      <c r="D353" s="25"/>
      <c r="E353" s="130"/>
    </row>
    <row r="354" spans="2:5" ht="15" x14ac:dyDescent="0.25">
      <c r="B354" t="str">
        <f>'data countries EDGAR'!B122</f>
        <v>Libya</v>
      </c>
      <c r="D354" s="25"/>
      <c r="E354" s="130"/>
    </row>
    <row r="355" spans="2:5" ht="15" x14ac:dyDescent="0.25">
      <c r="B355" t="str">
        <f>'data countries EDGAR'!B123</f>
        <v>Lithuania</v>
      </c>
      <c r="D355" s="25"/>
      <c r="E355" s="130"/>
    </row>
    <row r="356" spans="2:5" ht="15" x14ac:dyDescent="0.25">
      <c r="B356" t="str">
        <f>'data countries EDGAR'!B124</f>
        <v>Luxembourg</v>
      </c>
      <c r="D356" s="25"/>
      <c r="E356" s="130"/>
    </row>
    <row r="357" spans="2:5" ht="15" x14ac:dyDescent="0.25">
      <c r="B357" t="str">
        <f>'data countries EDGAR'!B125</f>
        <v>Macao</v>
      </c>
      <c r="D357" s="25"/>
      <c r="E357" s="130"/>
    </row>
    <row r="358" spans="2:5" ht="15" x14ac:dyDescent="0.25">
      <c r="B358" t="str">
        <f>'data countries EDGAR'!B126</f>
        <v>Madagascar</v>
      </c>
      <c r="D358" s="25"/>
      <c r="E358" s="130"/>
    </row>
    <row r="359" spans="2:5" ht="15" x14ac:dyDescent="0.25">
      <c r="B359" t="str">
        <f>'data countries EDGAR'!B127</f>
        <v>Malawi</v>
      </c>
      <c r="D359" s="25"/>
      <c r="E359" s="130"/>
    </row>
    <row r="360" spans="2:5" ht="15" x14ac:dyDescent="0.25">
      <c r="B360" t="str">
        <f>'data countries EDGAR'!B128</f>
        <v>Malaysia</v>
      </c>
      <c r="D360" s="25"/>
      <c r="E360" s="130"/>
    </row>
    <row r="361" spans="2:5" ht="15" x14ac:dyDescent="0.25">
      <c r="B361" t="str">
        <f>'data countries EDGAR'!B129</f>
        <v>Maldives</v>
      </c>
      <c r="D361" s="25"/>
      <c r="E361" s="130"/>
    </row>
    <row r="362" spans="2:5" ht="15" x14ac:dyDescent="0.25">
      <c r="B362" t="str">
        <f>'data countries EDGAR'!B130</f>
        <v>Mali</v>
      </c>
      <c r="D362" s="25"/>
      <c r="E362" s="130"/>
    </row>
    <row r="363" spans="2:5" ht="15" x14ac:dyDescent="0.25">
      <c r="B363" t="str">
        <f>'data countries EDGAR'!B131</f>
        <v>Malta</v>
      </c>
      <c r="D363" s="25"/>
      <c r="E363" s="130"/>
    </row>
    <row r="364" spans="2:5" ht="15" x14ac:dyDescent="0.25">
      <c r="B364" t="str">
        <f>'data countries EDGAR'!B132</f>
        <v>Martinique</v>
      </c>
      <c r="D364" s="25"/>
      <c r="E364" s="130"/>
    </row>
    <row r="365" spans="2:5" ht="15" x14ac:dyDescent="0.25">
      <c r="B365" t="str">
        <f>'data countries EDGAR'!B133</f>
        <v>Mauritania</v>
      </c>
      <c r="D365" s="25"/>
      <c r="E365" s="130"/>
    </row>
    <row r="366" spans="2:5" ht="15" x14ac:dyDescent="0.25">
      <c r="B366" t="str">
        <f>'data countries EDGAR'!B134</f>
        <v>Mauritius</v>
      </c>
      <c r="D366" s="25"/>
      <c r="E366" s="130"/>
    </row>
    <row r="367" spans="2:5" ht="15" x14ac:dyDescent="0.25">
      <c r="B367" t="str">
        <f>'data countries EDGAR'!B135</f>
        <v>Mexico</v>
      </c>
      <c r="D367" s="25"/>
      <c r="E367" s="130"/>
    </row>
    <row r="368" spans="2:5" ht="15" x14ac:dyDescent="0.25">
      <c r="B368" t="str">
        <f>'data countries EDGAR'!B136</f>
        <v>Moldova</v>
      </c>
      <c r="D368" s="25"/>
      <c r="E368" s="130"/>
    </row>
    <row r="369" spans="2:5" ht="15" x14ac:dyDescent="0.25">
      <c r="B369" t="str">
        <f>'data countries EDGAR'!B137</f>
        <v>Mongolia</v>
      </c>
      <c r="D369" s="25"/>
      <c r="E369" s="130"/>
    </row>
    <row r="370" spans="2:5" ht="15" x14ac:dyDescent="0.25">
      <c r="B370" t="str">
        <f>'data countries EDGAR'!B138</f>
        <v>Morocco</v>
      </c>
      <c r="D370" s="25"/>
      <c r="E370" s="130"/>
    </row>
    <row r="371" spans="2:5" ht="15" x14ac:dyDescent="0.25">
      <c r="B371" t="str">
        <f>'data countries EDGAR'!B139</f>
        <v>Mozambique</v>
      </c>
      <c r="D371" s="25"/>
      <c r="E371" s="130"/>
    </row>
    <row r="372" spans="2:5" ht="15" x14ac:dyDescent="0.25">
      <c r="B372" t="str">
        <f>'data countries EDGAR'!B140</f>
        <v>Myanmar/Burma</v>
      </c>
      <c r="D372" s="25"/>
      <c r="E372" s="130"/>
    </row>
    <row r="373" spans="2:5" ht="15" x14ac:dyDescent="0.25">
      <c r="B373" t="str">
        <f>'data countries EDGAR'!B141</f>
        <v>Namibia</v>
      </c>
      <c r="D373" s="25"/>
      <c r="E373" s="130"/>
    </row>
    <row r="374" spans="2:5" ht="15" x14ac:dyDescent="0.25">
      <c r="B374" t="str">
        <f>'data countries EDGAR'!B142</f>
        <v>Nepal</v>
      </c>
      <c r="D374" s="25"/>
      <c r="E374" s="130"/>
    </row>
    <row r="375" spans="2:5" ht="15" x14ac:dyDescent="0.25">
      <c r="B375" t="str">
        <f>'data countries EDGAR'!B143</f>
        <v>Netherlands</v>
      </c>
      <c r="D375" s="25"/>
      <c r="E375" s="130"/>
    </row>
    <row r="376" spans="2:5" ht="15" x14ac:dyDescent="0.25">
      <c r="B376" t="str">
        <f>'data countries EDGAR'!B144</f>
        <v>New Caledonia</v>
      </c>
      <c r="D376" s="25"/>
      <c r="E376" s="130"/>
    </row>
    <row r="377" spans="2:5" ht="15" x14ac:dyDescent="0.25">
      <c r="B377" t="str">
        <f>'data countries EDGAR'!B145</f>
        <v>New Zealand</v>
      </c>
      <c r="D377" s="25"/>
      <c r="E377" s="130"/>
    </row>
    <row r="378" spans="2:5" ht="15" x14ac:dyDescent="0.25">
      <c r="B378" t="str">
        <f>'data countries EDGAR'!B146</f>
        <v>Nicaragua</v>
      </c>
      <c r="D378" s="25"/>
      <c r="E378" s="130"/>
    </row>
    <row r="379" spans="2:5" ht="15" x14ac:dyDescent="0.25">
      <c r="B379" t="str">
        <f>'data countries EDGAR'!B147</f>
        <v>Niger</v>
      </c>
      <c r="D379" s="25"/>
      <c r="E379" s="130"/>
    </row>
    <row r="380" spans="2:5" ht="15" x14ac:dyDescent="0.25">
      <c r="B380" t="str">
        <f>'data countries EDGAR'!B148</f>
        <v>Nigeria</v>
      </c>
      <c r="D380" s="25"/>
      <c r="E380" s="130"/>
    </row>
    <row r="381" spans="2:5" ht="15" x14ac:dyDescent="0.25">
      <c r="B381" t="str">
        <f>'data countries EDGAR'!B149</f>
        <v>North Korea</v>
      </c>
      <c r="D381" s="25"/>
      <c r="E381" s="130"/>
    </row>
    <row r="382" spans="2:5" ht="15" x14ac:dyDescent="0.25">
      <c r="B382" t="str">
        <f>'data countries EDGAR'!B150</f>
        <v>North Macedonia</v>
      </c>
      <c r="D382" s="25"/>
      <c r="E382" s="130"/>
    </row>
    <row r="383" spans="2:5" ht="15" x14ac:dyDescent="0.25">
      <c r="B383" t="str">
        <f>'data countries EDGAR'!B151</f>
        <v>Norway</v>
      </c>
      <c r="D383" s="25"/>
      <c r="E383" s="130"/>
    </row>
    <row r="384" spans="2:5" ht="15" x14ac:dyDescent="0.25">
      <c r="B384" t="str">
        <f>'data countries EDGAR'!B152</f>
        <v>Oman</v>
      </c>
      <c r="D384" s="25"/>
      <c r="E384" s="130"/>
    </row>
    <row r="385" spans="2:5" ht="15" x14ac:dyDescent="0.25">
      <c r="B385" t="str">
        <f>'data countries EDGAR'!B153</f>
        <v>Pakistan</v>
      </c>
      <c r="D385" s="25"/>
      <c r="E385" s="130"/>
    </row>
    <row r="386" spans="2:5" ht="15" x14ac:dyDescent="0.25">
      <c r="B386" t="str">
        <f>'data countries EDGAR'!B154</f>
        <v>Palau</v>
      </c>
      <c r="D386" s="25"/>
      <c r="E386" s="130"/>
    </row>
    <row r="387" spans="2:5" ht="15" x14ac:dyDescent="0.25">
      <c r="B387" t="str">
        <f>'data countries EDGAR'!B155</f>
        <v>Panama</v>
      </c>
      <c r="D387" s="25"/>
      <c r="E387" s="130"/>
    </row>
    <row r="388" spans="2:5" ht="15" x14ac:dyDescent="0.25">
      <c r="B388" t="str">
        <f>'data countries EDGAR'!B156</f>
        <v>Papua New Guinea</v>
      </c>
      <c r="D388" s="25"/>
      <c r="E388" s="130"/>
    </row>
    <row r="389" spans="2:5" ht="15" x14ac:dyDescent="0.25">
      <c r="B389" t="str">
        <f>'data countries EDGAR'!B157</f>
        <v>Paraguay</v>
      </c>
      <c r="D389" s="25"/>
      <c r="E389" s="130"/>
    </row>
    <row r="390" spans="2:5" ht="15" x14ac:dyDescent="0.25">
      <c r="B390" t="str">
        <f>'data countries EDGAR'!B158</f>
        <v>Peru</v>
      </c>
      <c r="D390" s="25"/>
      <c r="E390" s="130"/>
    </row>
    <row r="391" spans="2:5" ht="15" x14ac:dyDescent="0.25">
      <c r="B391" t="str">
        <f>'data countries EDGAR'!B159</f>
        <v>Philippines</v>
      </c>
      <c r="D391" s="25"/>
      <c r="E391" s="130"/>
    </row>
    <row r="392" spans="2:5" ht="15" x14ac:dyDescent="0.25">
      <c r="B392" t="str">
        <f>'data countries EDGAR'!B160</f>
        <v>Poland</v>
      </c>
      <c r="D392" s="25"/>
      <c r="E392" s="130"/>
    </row>
    <row r="393" spans="2:5" ht="15" x14ac:dyDescent="0.25">
      <c r="B393" t="str">
        <f>'data countries EDGAR'!B161</f>
        <v>Portugal</v>
      </c>
      <c r="D393" s="25"/>
      <c r="E393" s="130"/>
    </row>
    <row r="394" spans="2:5" ht="15" x14ac:dyDescent="0.25">
      <c r="B394" t="str">
        <f>'data countries EDGAR'!B162</f>
        <v>Puerto Rico</v>
      </c>
      <c r="D394" s="25"/>
      <c r="E394" s="130"/>
    </row>
    <row r="395" spans="2:5" ht="15" x14ac:dyDescent="0.25">
      <c r="B395" t="str">
        <f>'data countries EDGAR'!B163</f>
        <v>Qatar</v>
      </c>
      <c r="D395" s="25"/>
      <c r="E395" s="130"/>
    </row>
    <row r="396" spans="2:5" ht="15" x14ac:dyDescent="0.25">
      <c r="B396" t="str">
        <f>'data countries EDGAR'!B164</f>
        <v>Réunion</v>
      </c>
      <c r="D396" s="25"/>
      <c r="E396" s="130"/>
    </row>
    <row r="397" spans="2:5" ht="15" x14ac:dyDescent="0.25">
      <c r="B397" t="str">
        <f>'data countries EDGAR'!B165</f>
        <v>Romania</v>
      </c>
      <c r="D397" s="25"/>
      <c r="E397" s="130"/>
    </row>
    <row r="398" spans="2:5" ht="15" x14ac:dyDescent="0.25">
      <c r="B398" t="str">
        <f>'data countries EDGAR'!B166</f>
        <v>Russia</v>
      </c>
      <c r="D398" s="25"/>
      <c r="E398" s="130"/>
    </row>
    <row r="399" spans="2:5" ht="15" x14ac:dyDescent="0.25">
      <c r="B399" t="str">
        <f>'data countries EDGAR'!B167</f>
        <v>Rwanda</v>
      </c>
      <c r="D399" s="25"/>
      <c r="E399" s="130"/>
    </row>
    <row r="400" spans="2:5" ht="15" x14ac:dyDescent="0.25">
      <c r="B400" t="str">
        <f>'data countries EDGAR'!B168</f>
        <v>Saint Helena, Ascension and Tristan da Cunha</v>
      </c>
      <c r="D400" s="25"/>
      <c r="E400" s="130"/>
    </row>
    <row r="401" spans="2:5" ht="15" x14ac:dyDescent="0.25">
      <c r="B401" t="str">
        <f>'data countries EDGAR'!B169</f>
        <v>Saint Kitts and Nevis</v>
      </c>
      <c r="D401" s="25"/>
      <c r="E401" s="130"/>
    </row>
    <row r="402" spans="2:5" ht="15" x14ac:dyDescent="0.25">
      <c r="B402" t="str">
        <f>'data countries EDGAR'!B170</f>
        <v>Saint Lucia</v>
      </c>
      <c r="D402" s="25"/>
      <c r="E402" s="130"/>
    </row>
    <row r="403" spans="2:5" ht="15" x14ac:dyDescent="0.25">
      <c r="B403" t="str">
        <f>'data countries EDGAR'!B171</f>
        <v>Saint Pierre and Miquelon</v>
      </c>
      <c r="D403" s="25"/>
      <c r="E403" s="130"/>
    </row>
    <row r="404" spans="2:5" ht="15" x14ac:dyDescent="0.25">
      <c r="B404" t="str">
        <f>'data countries EDGAR'!B172</f>
        <v>Saint Vincent and the Grenadines</v>
      </c>
      <c r="D404" s="25"/>
      <c r="E404" s="130"/>
    </row>
    <row r="405" spans="2:5" ht="15" x14ac:dyDescent="0.25">
      <c r="B405" t="str">
        <f>'data countries EDGAR'!B173</f>
        <v>Samoa</v>
      </c>
      <c r="D405" s="25"/>
      <c r="E405" s="130"/>
    </row>
    <row r="406" spans="2:5" ht="15" x14ac:dyDescent="0.25">
      <c r="B406" t="str">
        <f>'data countries EDGAR'!B174</f>
        <v>São Tomé and Príncipe</v>
      </c>
      <c r="D406" s="25"/>
      <c r="E406" s="130"/>
    </row>
    <row r="407" spans="2:5" ht="15" x14ac:dyDescent="0.25">
      <c r="B407" t="str">
        <f>'data countries EDGAR'!B175</f>
        <v>Saudi Arabia</v>
      </c>
      <c r="D407" s="25"/>
      <c r="E407" s="130"/>
    </row>
    <row r="408" spans="2:5" ht="15" x14ac:dyDescent="0.25">
      <c r="B408" t="str">
        <f>'data countries EDGAR'!B176</f>
        <v>Senegal</v>
      </c>
      <c r="D408" s="25"/>
      <c r="E408" s="130"/>
    </row>
    <row r="409" spans="2:5" ht="15" x14ac:dyDescent="0.25">
      <c r="B409" t="str">
        <f>'data countries EDGAR'!B177</f>
        <v>Serbia and Montenegro</v>
      </c>
      <c r="D409" s="25"/>
      <c r="E409" s="130"/>
    </row>
    <row r="410" spans="2:5" ht="15" x14ac:dyDescent="0.25">
      <c r="B410" t="str">
        <f>'data countries EDGAR'!B178</f>
        <v>Seychelles</v>
      </c>
      <c r="D410" s="25"/>
      <c r="E410" s="130"/>
    </row>
    <row r="411" spans="2:5" ht="15" x14ac:dyDescent="0.25">
      <c r="B411" t="str">
        <f>'data countries EDGAR'!B179</f>
        <v>Sierra Leone</v>
      </c>
      <c r="D411" s="25"/>
      <c r="E411" s="130"/>
    </row>
    <row r="412" spans="2:5" ht="15" x14ac:dyDescent="0.25">
      <c r="B412" t="str">
        <f>'data countries EDGAR'!B180</f>
        <v>Singapore</v>
      </c>
      <c r="D412" s="25"/>
      <c r="E412" s="130"/>
    </row>
    <row r="413" spans="2:5" ht="15" x14ac:dyDescent="0.25">
      <c r="B413" t="str">
        <f>'data countries EDGAR'!B181</f>
        <v>Slovakia</v>
      </c>
      <c r="D413" s="25"/>
      <c r="E413" s="130"/>
    </row>
    <row r="414" spans="2:5" ht="15" x14ac:dyDescent="0.25">
      <c r="B414" t="str">
        <f>'data countries EDGAR'!B182</f>
        <v>Slovenia</v>
      </c>
      <c r="D414" s="25"/>
      <c r="E414" s="130"/>
    </row>
    <row r="415" spans="2:5" ht="15" x14ac:dyDescent="0.25">
      <c r="B415" t="str">
        <f>'data countries EDGAR'!B183</f>
        <v>Solomon Islands</v>
      </c>
      <c r="D415" s="25"/>
      <c r="E415" s="130"/>
    </row>
    <row r="416" spans="2:5" ht="15" x14ac:dyDescent="0.25">
      <c r="B416" t="str">
        <f>'data countries EDGAR'!B184</f>
        <v>Somalia</v>
      </c>
      <c r="D416" s="25"/>
      <c r="E416" s="130"/>
    </row>
    <row r="417" spans="2:5" ht="15" x14ac:dyDescent="0.25">
      <c r="B417" t="str">
        <f>'data countries EDGAR'!B185</f>
        <v>South Africa</v>
      </c>
      <c r="D417" s="25"/>
      <c r="E417" s="130"/>
    </row>
    <row r="418" spans="2:5" ht="15" x14ac:dyDescent="0.25">
      <c r="B418" t="str">
        <f>'data countries EDGAR'!B186</f>
        <v>South Korea</v>
      </c>
      <c r="D418" s="25"/>
      <c r="E418" s="130"/>
    </row>
    <row r="419" spans="2:5" ht="15" x14ac:dyDescent="0.25">
      <c r="B419" t="str">
        <f>'data countries EDGAR'!B187</f>
        <v>Spain and Andorra</v>
      </c>
      <c r="D419" s="25"/>
      <c r="E419" s="130"/>
    </row>
    <row r="420" spans="2:5" ht="15" x14ac:dyDescent="0.25">
      <c r="B420" t="str">
        <f>'data countries EDGAR'!B188</f>
        <v>Sri Lanka</v>
      </c>
      <c r="D420" s="25"/>
      <c r="E420" s="130"/>
    </row>
    <row r="421" spans="2:5" ht="15" x14ac:dyDescent="0.25">
      <c r="B421" t="str">
        <f>'data countries EDGAR'!B189</f>
        <v>Sudan and South Sudan</v>
      </c>
      <c r="D421" s="25"/>
      <c r="E421" s="130"/>
    </row>
    <row r="422" spans="2:5" ht="15" x14ac:dyDescent="0.25">
      <c r="B422" t="str">
        <f>'data countries EDGAR'!B190</f>
        <v>Suriname</v>
      </c>
      <c r="D422" s="25"/>
      <c r="E422" s="130"/>
    </row>
    <row r="423" spans="2:5" ht="15" x14ac:dyDescent="0.25">
      <c r="B423" t="str">
        <f>'data countries EDGAR'!B191</f>
        <v>Sweden</v>
      </c>
      <c r="D423" s="25"/>
      <c r="E423" s="130"/>
    </row>
    <row r="424" spans="2:5" ht="15" x14ac:dyDescent="0.25">
      <c r="B424" t="str">
        <f>'data countries EDGAR'!B192</f>
        <v>Switzerland and Liechtenstein</v>
      </c>
      <c r="D424" s="25"/>
      <c r="E424" s="130"/>
    </row>
    <row r="425" spans="2:5" ht="15" x14ac:dyDescent="0.25">
      <c r="B425" t="str">
        <f>'data countries EDGAR'!B193</f>
        <v>Syria</v>
      </c>
      <c r="D425" s="25"/>
      <c r="E425" s="130"/>
    </row>
    <row r="426" spans="2:5" ht="15" x14ac:dyDescent="0.25">
      <c r="B426" t="str">
        <f>'data countries EDGAR'!B194</f>
        <v>Taiwan</v>
      </c>
      <c r="D426" s="25"/>
      <c r="E426" s="130"/>
    </row>
    <row r="427" spans="2:5" ht="15" x14ac:dyDescent="0.25">
      <c r="B427" t="str">
        <f>'data countries EDGAR'!B195</f>
        <v>Tajikistan</v>
      </c>
      <c r="D427" s="25"/>
      <c r="E427" s="130"/>
    </row>
    <row r="428" spans="2:5" ht="15" x14ac:dyDescent="0.25">
      <c r="B428" t="str">
        <f>'data countries EDGAR'!B196</f>
        <v>Tanzania</v>
      </c>
      <c r="D428" s="25"/>
      <c r="E428" s="130"/>
    </row>
    <row r="429" spans="2:5" ht="15" x14ac:dyDescent="0.25">
      <c r="B429" t="str">
        <f>'data countries EDGAR'!B197</f>
        <v>Thailand</v>
      </c>
      <c r="D429" s="25"/>
      <c r="E429" s="130"/>
    </row>
    <row r="430" spans="2:5" ht="15" x14ac:dyDescent="0.25">
      <c r="B430" t="str">
        <f>'data countries EDGAR'!B198</f>
        <v>The Gambia</v>
      </c>
      <c r="D430" s="25"/>
      <c r="E430" s="130"/>
    </row>
    <row r="431" spans="2:5" ht="15" x14ac:dyDescent="0.25">
      <c r="B431" t="str">
        <f>'data countries EDGAR'!B199</f>
        <v>Timor-Leste</v>
      </c>
      <c r="D431" s="25"/>
      <c r="E431" s="130"/>
    </row>
    <row r="432" spans="2:5" ht="15" x14ac:dyDescent="0.25">
      <c r="B432" t="str">
        <f>'data countries EDGAR'!B200</f>
        <v>Togo</v>
      </c>
      <c r="D432" s="25"/>
      <c r="E432" s="130"/>
    </row>
    <row r="433" spans="2:5" ht="15" x14ac:dyDescent="0.25">
      <c r="B433" t="str">
        <f>'data countries EDGAR'!B201</f>
        <v>Tonga</v>
      </c>
      <c r="D433" s="25"/>
      <c r="E433" s="130"/>
    </row>
    <row r="434" spans="2:5" ht="15" x14ac:dyDescent="0.25">
      <c r="B434" t="str">
        <f>'data countries EDGAR'!B202</f>
        <v>Trinidad and Tobago</v>
      </c>
      <c r="D434" s="25"/>
      <c r="E434" s="130"/>
    </row>
    <row r="435" spans="2:5" ht="15" x14ac:dyDescent="0.25">
      <c r="B435" t="str">
        <f>'data countries EDGAR'!B203</f>
        <v>Tunisia</v>
      </c>
      <c r="D435" s="25"/>
      <c r="E435" s="130"/>
    </row>
    <row r="436" spans="2:5" ht="15" x14ac:dyDescent="0.25">
      <c r="B436" t="str">
        <f>'data countries EDGAR'!B204</f>
        <v>Türkiye</v>
      </c>
      <c r="D436" s="25"/>
      <c r="E436" s="130"/>
    </row>
    <row r="437" spans="2:5" ht="15" x14ac:dyDescent="0.25">
      <c r="B437" t="str">
        <f>'data countries EDGAR'!B205</f>
        <v>Turkmenistan</v>
      </c>
      <c r="D437" s="25"/>
      <c r="E437" s="130"/>
    </row>
    <row r="438" spans="2:5" ht="15" x14ac:dyDescent="0.25">
      <c r="B438" t="str">
        <f>'data countries EDGAR'!B206</f>
        <v>Turks and Caicos Islands</v>
      </c>
      <c r="D438" s="25"/>
      <c r="E438" s="130"/>
    </row>
    <row r="439" spans="2:5" ht="15" x14ac:dyDescent="0.25">
      <c r="B439" t="str">
        <f>'data countries EDGAR'!B207</f>
        <v>Uganda</v>
      </c>
      <c r="D439" s="25"/>
      <c r="E439" s="130"/>
    </row>
    <row r="440" spans="2:5" ht="15" x14ac:dyDescent="0.25">
      <c r="B440" t="str">
        <f>'data countries EDGAR'!B208</f>
        <v>Ukraine</v>
      </c>
      <c r="D440" s="25"/>
      <c r="E440" s="130"/>
    </row>
    <row r="441" spans="2:5" ht="15" x14ac:dyDescent="0.25">
      <c r="B441" t="str">
        <f>'data countries EDGAR'!B209</f>
        <v>United Arab Emirates</v>
      </c>
      <c r="D441" s="25"/>
      <c r="E441" s="130"/>
    </row>
    <row r="442" spans="2:5" ht="15" x14ac:dyDescent="0.25">
      <c r="B442" t="str">
        <f>'data countries EDGAR'!B210</f>
        <v>United Kingdom</v>
      </c>
      <c r="D442" s="25"/>
      <c r="E442" s="130"/>
    </row>
    <row r="443" spans="2:5" ht="15" x14ac:dyDescent="0.25">
      <c r="B443" t="str">
        <f>'data countries EDGAR'!B211</f>
        <v>United States</v>
      </c>
      <c r="D443" s="25"/>
      <c r="E443" s="130"/>
    </row>
    <row r="444" spans="2:5" ht="15" x14ac:dyDescent="0.25">
      <c r="B444" t="str">
        <f>'data countries EDGAR'!B212</f>
        <v>Uruguay</v>
      </c>
      <c r="D444" s="25"/>
      <c r="E444" s="130"/>
    </row>
    <row r="445" spans="2:5" ht="15" x14ac:dyDescent="0.25">
      <c r="B445" t="str">
        <f>'data countries EDGAR'!B213</f>
        <v>Uzbekistan</v>
      </c>
      <c r="D445" s="25"/>
      <c r="E445" s="130"/>
    </row>
    <row r="446" spans="2:5" ht="15" x14ac:dyDescent="0.25">
      <c r="B446" t="str">
        <f>'data countries EDGAR'!B214</f>
        <v>Vanuatu</v>
      </c>
      <c r="D446" s="25"/>
      <c r="E446" s="130"/>
    </row>
    <row r="447" spans="2:5" ht="15" x14ac:dyDescent="0.25">
      <c r="B447" t="str">
        <f>'data countries EDGAR'!B215</f>
        <v>Venezuela</v>
      </c>
      <c r="D447" s="25"/>
      <c r="E447" s="130"/>
    </row>
    <row r="448" spans="2:5" ht="15" x14ac:dyDescent="0.25">
      <c r="B448" t="str">
        <f>'data countries EDGAR'!B216</f>
        <v>Viet Nam</v>
      </c>
      <c r="D448" s="25"/>
      <c r="E448" s="130"/>
    </row>
    <row r="449" spans="2:5" ht="15" x14ac:dyDescent="0.25">
      <c r="B449" t="str">
        <f>'data countries EDGAR'!B217</f>
        <v>Western Sahara</v>
      </c>
      <c r="D449" s="25"/>
      <c r="E449" s="130"/>
    </row>
    <row r="450" spans="2:5" ht="15" x14ac:dyDescent="0.25">
      <c r="B450" t="str">
        <f>'data countries EDGAR'!B218</f>
        <v>Yemen</v>
      </c>
      <c r="D450" s="25"/>
      <c r="E450" s="130"/>
    </row>
    <row r="451" spans="2:5" ht="15" x14ac:dyDescent="0.25">
      <c r="B451" t="str">
        <f>'data countries EDGAR'!B219</f>
        <v>Zambia</v>
      </c>
      <c r="D451" s="25"/>
      <c r="E451" s="130"/>
    </row>
    <row r="452" spans="2:5" ht="15" x14ac:dyDescent="0.25">
      <c r="B452" t="str">
        <f>'data countries EDGAR'!B220</f>
        <v>Zimbabwe</v>
      </c>
      <c r="D452" s="25"/>
      <c r="E452" s="130"/>
    </row>
    <row r="453" spans="2:5" x14ac:dyDescent="0.2">
      <c r="D453" s="25"/>
      <c r="E453" s="130"/>
    </row>
    <row r="454" spans="2:5" x14ac:dyDescent="0.2">
      <c r="D454" s="25"/>
      <c r="E454" s="130"/>
    </row>
    <row r="455" spans="2:5" x14ac:dyDescent="0.2">
      <c r="D455" s="25"/>
      <c r="E455" s="130"/>
    </row>
    <row r="456" spans="2:5" x14ac:dyDescent="0.2">
      <c r="D456" s="25"/>
      <c r="E456" s="130"/>
    </row>
    <row r="457" spans="2:5" x14ac:dyDescent="0.2">
      <c r="D457" s="25"/>
      <c r="E457" s="130"/>
    </row>
    <row r="458" spans="2:5" x14ac:dyDescent="0.2">
      <c r="D458" s="25"/>
      <c r="E458" s="130"/>
    </row>
    <row r="459" spans="2:5" x14ac:dyDescent="0.2">
      <c r="D459" s="25"/>
      <c r="E459" s="130"/>
    </row>
  </sheetData>
  <sheetProtection selectLockedCells="1"/>
  <dataConsolidate link="1"/>
  <conditionalFormatting sqref="W13:W221">
    <cfRule type="cellIs" dxfId="8" priority="36" stopIfTrue="1" operator="equal">
      <formula>0</formula>
    </cfRule>
    <cfRule type="expression" dxfId="7" priority="37" stopIfTrue="1">
      <formula>W13=#REF!/(1+#REF!/100)</formula>
    </cfRule>
    <cfRule type="expression" dxfId="6" priority="38" stopIfTrue="1">
      <formula>W13=#REF!*#REF!</formula>
    </cfRule>
    <cfRule type="expression" dxfId="5" priority="39">
      <formula>W13&lt;&gt;0</formula>
    </cfRule>
  </conditionalFormatting>
  <conditionalFormatting sqref="W228">
    <cfRule type="cellIs" dxfId="4" priority="1" stopIfTrue="1" operator="equal">
      <formula>0</formula>
    </cfRule>
    <cfRule type="expression" dxfId="3" priority="2" stopIfTrue="1">
      <formula>W228=#REF!/(1+#REF!/100)</formula>
    </cfRule>
    <cfRule type="expression" dxfId="2" priority="3" stopIfTrue="1">
      <formula>W228=#REF!*#REF!</formula>
    </cfRule>
    <cfRule type="expression" dxfId="1" priority="4">
      <formula>W228&lt;&gt;0</formula>
    </cfRule>
  </conditionalFormatting>
  <conditionalFormatting sqref="W229">
    <cfRule type="cellIs" dxfId="0" priority="44" operator="equal">
      <formula>0</formula>
    </cfRule>
  </conditionalFormatting>
  <pageMargins left="0.78740157499999996" right="0.78740157499999996" top="0.5" bottom="0.5" header="0.5" footer="0.5"/>
  <pageSetup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758B4-65D8-4C75-A7FE-5BBAE834FCA2}">
  <dimension ref="A1:BD214"/>
  <sheetViews>
    <sheetView topLeftCell="A189" zoomScaleNormal="100" workbookViewId="0">
      <selection activeCell="F25" sqref="F25"/>
    </sheetView>
  </sheetViews>
  <sheetFormatPr baseColWidth="10" defaultColWidth="9.140625" defaultRowHeight="12.75" x14ac:dyDescent="0.2"/>
  <cols>
    <col min="1" max="1" width="40.5703125" style="102" bestFit="1" customWidth="1"/>
    <col min="2" max="56" width="12" style="102" bestFit="1" customWidth="1"/>
    <col min="57" max="16384" width="9.140625" style="102"/>
  </cols>
  <sheetData>
    <row r="1" spans="1:56" x14ac:dyDescent="0.2">
      <c r="A1" s="102">
        <v>1</v>
      </c>
      <c r="B1" s="102">
        <f>A1+1</f>
        <v>2</v>
      </c>
      <c r="C1" s="102">
        <f t="shared" ref="C1:BD1" si="0">B1+1</f>
        <v>3</v>
      </c>
      <c r="D1" s="102">
        <f t="shared" si="0"/>
        <v>4</v>
      </c>
      <c r="E1" s="102">
        <f t="shared" si="0"/>
        <v>5</v>
      </c>
      <c r="F1" s="102">
        <f t="shared" si="0"/>
        <v>6</v>
      </c>
      <c r="G1" s="102">
        <f t="shared" si="0"/>
        <v>7</v>
      </c>
      <c r="H1" s="102">
        <f t="shared" si="0"/>
        <v>8</v>
      </c>
      <c r="I1" s="102">
        <f t="shared" si="0"/>
        <v>9</v>
      </c>
      <c r="J1" s="102">
        <f t="shared" si="0"/>
        <v>10</v>
      </c>
      <c r="K1" s="102">
        <f t="shared" si="0"/>
        <v>11</v>
      </c>
      <c r="L1" s="102">
        <f t="shared" si="0"/>
        <v>12</v>
      </c>
      <c r="M1" s="102">
        <f t="shared" si="0"/>
        <v>13</v>
      </c>
      <c r="N1" s="102">
        <f t="shared" si="0"/>
        <v>14</v>
      </c>
      <c r="O1" s="102">
        <f t="shared" si="0"/>
        <v>15</v>
      </c>
      <c r="P1" s="102">
        <f t="shared" si="0"/>
        <v>16</v>
      </c>
      <c r="Q1" s="102">
        <f t="shared" si="0"/>
        <v>17</v>
      </c>
      <c r="R1" s="102">
        <f t="shared" si="0"/>
        <v>18</v>
      </c>
      <c r="S1" s="102">
        <f t="shared" si="0"/>
        <v>19</v>
      </c>
      <c r="T1" s="102">
        <f t="shared" si="0"/>
        <v>20</v>
      </c>
      <c r="U1" s="102">
        <f t="shared" si="0"/>
        <v>21</v>
      </c>
      <c r="V1" s="102">
        <f t="shared" si="0"/>
        <v>22</v>
      </c>
      <c r="W1" s="102">
        <f t="shared" si="0"/>
        <v>23</v>
      </c>
      <c r="X1" s="102">
        <f t="shared" si="0"/>
        <v>24</v>
      </c>
      <c r="Y1" s="102">
        <f t="shared" si="0"/>
        <v>25</v>
      </c>
      <c r="Z1" s="102">
        <f t="shared" si="0"/>
        <v>26</v>
      </c>
      <c r="AA1" s="102">
        <f t="shared" si="0"/>
        <v>27</v>
      </c>
      <c r="AB1" s="102">
        <f t="shared" si="0"/>
        <v>28</v>
      </c>
      <c r="AC1" s="102">
        <f t="shared" si="0"/>
        <v>29</v>
      </c>
      <c r="AD1" s="102">
        <f t="shared" si="0"/>
        <v>30</v>
      </c>
      <c r="AE1" s="102">
        <f t="shared" si="0"/>
        <v>31</v>
      </c>
      <c r="AF1" s="102">
        <f t="shared" si="0"/>
        <v>32</v>
      </c>
      <c r="AG1" s="102">
        <f t="shared" si="0"/>
        <v>33</v>
      </c>
      <c r="AH1" s="102">
        <f t="shared" si="0"/>
        <v>34</v>
      </c>
      <c r="AI1" s="102">
        <f t="shared" si="0"/>
        <v>35</v>
      </c>
      <c r="AJ1" s="102">
        <f t="shared" si="0"/>
        <v>36</v>
      </c>
      <c r="AK1" s="102">
        <f t="shared" si="0"/>
        <v>37</v>
      </c>
      <c r="AL1" s="102">
        <f t="shared" si="0"/>
        <v>38</v>
      </c>
      <c r="AM1" s="102">
        <f t="shared" si="0"/>
        <v>39</v>
      </c>
      <c r="AN1" s="102">
        <f t="shared" si="0"/>
        <v>40</v>
      </c>
      <c r="AO1" s="102">
        <f t="shared" si="0"/>
        <v>41</v>
      </c>
      <c r="AP1" s="102">
        <f t="shared" si="0"/>
        <v>42</v>
      </c>
      <c r="AQ1" s="102">
        <f t="shared" si="0"/>
        <v>43</v>
      </c>
      <c r="AR1" s="102">
        <f t="shared" si="0"/>
        <v>44</v>
      </c>
      <c r="AS1" s="102">
        <f t="shared" si="0"/>
        <v>45</v>
      </c>
      <c r="AT1" s="102">
        <f t="shared" si="0"/>
        <v>46</v>
      </c>
      <c r="AU1" s="102">
        <f t="shared" si="0"/>
        <v>47</v>
      </c>
      <c r="AV1" s="102">
        <f t="shared" si="0"/>
        <v>48</v>
      </c>
      <c r="AW1" s="102">
        <f t="shared" si="0"/>
        <v>49</v>
      </c>
      <c r="AX1" s="102">
        <f t="shared" si="0"/>
        <v>50</v>
      </c>
      <c r="AY1" s="102">
        <f t="shared" si="0"/>
        <v>51</v>
      </c>
      <c r="AZ1" s="102">
        <f t="shared" si="0"/>
        <v>52</v>
      </c>
      <c r="BA1" s="102">
        <f t="shared" si="0"/>
        <v>53</v>
      </c>
      <c r="BB1" s="102">
        <f t="shared" si="0"/>
        <v>54</v>
      </c>
      <c r="BC1" s="102">
        <f t="shared" si="0"/>
        <v>55</v>
      </c>
      <c r="BD1" s="102">
        <f t="shared" si="0"/>
        <v>56</v>
      </c>
    </row>
    <row r="2" spans="1:56" ht="23.1" customHeight="1" x14ac:dyDescent="0.2">
      <c r="A2" s="103" t="s">
        <v>14</v>
      </c>
      <c r="B2" s="103">
        <v>1970</v>
      </c>
      <c r="C2" s="103">
        <v>1971</v>
      </c>
      <c r="D2" s="103">
        <v>1972</v>
      </c>
      <c r="E2" s="103">
        <v>1973</v>
      </c>
      <c r="F2" s="103">
        <v>1974</v>
      </c>
      <c r="G2" s="103">
        <v>1975</v>
      </c>
      <c r="H2" s="103">
        <v>1976</v>
      </c>
      <c r="I2" s="103">
        <v>1977</v>
      </c>
      <c r="J2" s="103">
        <v>1978</v>
      </c>
      <c r="K2" s="103">
        <v>1979</v>
      </c>
      <c r="L2" s="103">
        <v>1980</v>
      </c>
      <c r="M2" s="103">
        <v>1981</v>
      </c>
      <c r="N2" s="103">
        <v>1982</v>
      </c>
      <c r="O2" s="103">
        <v>1983</v>
      </c>
      <c r="P2" s="103">
        <v>1984</v>
      </c>
      <c r="Q2" s="103">
        <v>1985</v>
      </c>
      <c r="R2" s="103">
        <v>1986</v>
      </c>
      <c r="S2" s="103">
        <v>1987</v>
      </c>
      <c r="T2" s="103">
        <v>1988</v>
      </c>
      <c r="U2" s="103">
        <v>1989</v>
      </c>
      <c r="V2" s="103">
        <v>1990</v>
      </c>
      <c r="W2" s="103">
        <v>1991</v>
      </c>
      <c r="X2" s="103">
        <v>1992</v>
      </c>
      <c r="Y2" s="103">
        <v>1993</v>
      </c>
      <c r="Z2" s="103">
        <v>1994</v>
      </c>
      <c r="AA2" s="103">
        <v>1995</v>
      </c>
      <c r="AB2" s="103">
        <v>1996</v>
      </c>
      <c r="AC2" s="103">
        <v>1997</v>
      </c>
      <c r="AD2" s="103">
        <v>1998</v>
      </c>
      <c r="AE2" s="103">
        <v>1999</v>
      </c>
      <c r="AF2" s="103">
        <v>2000</v>
      </c>
      <c r="AG2" s="103">
        <v>2001</v>
      </c>
      <c r="AH2" s="103">
        <v>2002</v>
      </c>
      <c r="AI2" s="103">
        <v>2003</v>
      </c>
      <c r="AJ2" s="103">
        <v>2004</v>
      </c>
      <c r="AK2" s="103">
        <v>2005</v>
      </c>
      <c r="AL2" s="103">
        <v>2006</v>
      </c>
      <c r="AM2" s="103">
        <v>2007</v>
      </c>
      <c r="AN2" s="103">
        <v>2008</v>
      </c>
      <c r="AO2" s="103">
        <v>2009</v>
      </c>
      <c r="AP2" s="103">
        <v>2010</v>
      </c>
      <c r="AQ2" s="103">
        <v>2011</v>
      </c>
      <c r="AR2" s="103">
        <v>2012</v>
      </c>
      <c r="AS2" s="103">
        <v>2013</v>
      </c>
      <c r="AT2" s="103">
        <v>2014</v>
      </c>
      <c r="AU2" s="103">
        <v>2015</v>
      </c>
      <c r="AV2" s="103">
        <v>2016</v>
      </c>
      <c r="AW2" s="103">
        <v>2017</v>
      </c>
      <c r="AX2" s="103">
        <v>2018</v>
      </c>
      <c r="AY2" s="103">
        <v>2019</v>
      </c>
      <c r="AZ2" s="103">
        <v>2020</v>
      </c>
      <c r="BA2" s="103">
        <v>2021</v>
      </c>
      <c r="BB2" s="103">
        <v>2022</v>
      </c>
      <c r="BC2" s="103">
        <v>2023</v>
      </c>
      <c r="BD2" s="103">
        <v>2024</v>
      </c>
    </row>
    <row r="3" spans="1:56" x14ac:dyDescent="0.2">
      <c r="A3" s="104" t="s">
        <v>46</v>
      </c>
      <c r="B3" s="105">
        <v>2.5376820085409001E-2</v>
      </c>
      <c r="C3" s="105">
        <v>2.8990783229694998E-2</v>
      </c>
      <c r="D3" s="105">
        <v>3.9635138691428998E-2</v>
      </c>
      <c r="E3" s="105">
        <v>4.4452469549275002E-2</v>
      </c>
      <c r="F3" s="105">
        <v>4.3632178664957E-2</v>
      </c>
      <c r="G3" s="105">
        <v>5.7559304007275998E-2</v>
      </c>
      <c r="H3" s="105">
        <v>5.6585940510436E-2</v>
      </c>
      <c r="I3" s="105">
        <v>6.7262793041688002E-2</v>
      </c>
      <c r="J3" s="105">
        <v>7.2100013282378E-2</v>
      </c>
      <c r="K3" s="105">
        <v>7.6082068908302006E-2</v>
      </c>
      <c r="L3" s="105">
        <v>7.9935257208206004E-2</v>
      </c>
      <c r="M3" s="105">
        <v>8.3056172389660995E-2</v>
      </c>
      <c r="N3" s="105">
        <v>8.1987011715439997E-2</v>
      </c>
      <c r="O3" s="105">
        <v>8.4591874955751004E-2</v>
      </c>
      <c r="P3" s="105">
        <v>9.8754890110742996E-2</v>
      </c>
      <c r="Q3" s="105">
        <v>0.10430185305867</v>
      </c>
      <c r="R3" s="105">
        <v>0.11390470344941001</v>
      </c>
      <c r="S3" s="105">
        <v>0.12885789270037001</v>
      </c>
      <c r="T3" s="105">
        <v>0.14301035178829999</v>
      </c>
      <c r="U3" s="105">
        <v>0.19758085709670001</v>
      </c>
      <c r="V3" s="105">
        <v>0.20101561496191001</v>
      </c>
      <c r="W3" s="105">
        <v>0.22641128199179</v>
      </c>
      <c r="X3" s="105">
        <v>0.25075374853138999</v>
      </c>
      <c r="Y3" s="105">
        <v>0.2515813986705</v>
      </c>
      <c r="Z3" s="105">
        <v>0.28583323223404999</v>
      </c>
      <c r="AA3" s="105">
        <v>0.31443979964777002</v>
      </c>
      <c r="AB3" s="105">
        <v>0.206835772931</v>
      </c>
      <c r="AC3" s="105">
        <v>0.34304254065522</v>
      </c>
      <c r="AD3" s="105">
        <v>0.35123798171923998</v>
      </c>
      <c r="AE3" s="105">
        <v>0.35585908014723999</v>
      </c>
      <c r="AF3" s="105">
        <v>0.26894484246127998</v>
      </c>
      <c r="AG3" s="105">
        <v>0.27185674560456002</v>
      </c>
      <c r="AH3" s="105">
        <v>0.29697864630729998</v>
      </c>
      <c r="AI3" s="105">
        <v>0.34236462248746002</v>
      </c>
      <c r="AJ3" s="105">
        <v>0.34935059913365002</v>
      </c>
      <c r="AK3" s="105">
        <v>0.38532409768101</v>
      </c>
      <c r="AL3" s="105">
        <v>0.42419416809869998</v>
      </c>
      <c r="AM3" s="105">
        <v>0.45806336862155</v>
      </c>
      <c r="AN3" s="105">
        <v>0.45454712975536998</v>
      </c>
      <c r="AO3" s="105">
        <v>0.49331909885142999</v>
      </c>
      <c r="AP3" s="105">
        <v>0.48279820864903</v>
      </c>
      <c r="AQ3" s="105">
        <v>0.29073252580760001</v>
      </c>
      <c r="AR3" s="105">
        <v>0.37536186215245998</v>
      </c>
      <c r="AS3" s="105">
        <v>0.41275839349527998</v>
      </c>
      <c r="AT3" s="105">
        <v>0.44111878669121002</v>
      </c>
      <c r="AU3" s="105">
        <v>0.46252550994160002</v>
      </c>
      <c r="AV3" s="105">
        <v>0.48539366089210001</v>
      </c>
      <c r="AW3" s="105">
        <v>0.46710507031350001</v>
      </c>
      <c r="AX3" s="105">
        <v>0.46529467206686997</v>
      </c>
      <c r="AY3" s="105">
        <v>0.50954666958663997</v>
      </c>
      <c r="AZ3" s="105">
        <v>0.48873489720799002</v>
      </c>
      <c r="BA3" s="105">
        <v>0.50735051766377004</v>
      </c>
      <c r="BB3" s="105">
        <v>0.53546506395851001</v>
      </c>
      <c r="BC3" s="105">
        <v>0.53712384217061004</v>
      </c>
      <c r="BD3" s="105">
        <v>0.55596098786621995</v>
      </c>
    </row>
    <row r="4" spans="1:56" x14ac:dyDescent="0.2">
      <c r="A4" s="104" t="s">
        <v>38</v>
      </c>
      <c r="B4" s="105">
        <v>1.7328406050539</v>
      </c>
      <c r="C4" s="105">
        <v>1.7326302411635</v>
      </c>
      <c r="D4" s="105">
        <v>1.6924330475739</v>
      </c>
      <c r="E4" s="105">
        <v>1.7325187175206</v>
      </c>
      <c r="F4" s="105">
        <v>2.1886159784996999</v>
      </c>
      <c r="G4" s="105">
        <v>2.0275619252396</v>
      </c>
      <c r="H4" s="105">
        <v>1.8912575055815</v>
      </c>
      <c r="I4" s="105">
        <v>2.2811128177133</v>
      </c>
      <c r="J4" s="105">
        <v>1.9326564432704001</v>
      </c>
      <c r="K4" s="105">
        <v>2.0577434207715002</v>
      </c>
      <c r="L4" s="105">
        <v>2.0047441112344</v>
      </c>
      <c r="M4" s="105">
        <v>2.2580618426451</v>
      </c>
      <c r="N4" s="105">
        <v>2.3077943100067002</v>
      </c>
      <c r="O4" s="105">
        <v>2.9981388278407999</v>
      </c>
      <c r="P4" s="105">
        <v>3.2204670290633</v>
      </c>
      <c r="Q4" s="105">
        <v>4.1137757174227998</v>
      </c>
      <c r="R4" s="105">
        <v>3.9311684368411002</v>
      </c>
      <c r="S4" s="105">
        <v>3.2610104758759002</v>
      </c>
      <c r="T4" s="105">
        <v>3.0734091904840999</v>
      </c>
      <c r="U4" s="105">
        <v>2.8824606077991999</v>
      </c>
      <c r="V4" s="105">
        <v>2.9083816602474002</v>
      </c>
      <c r="W4" s="105">
        <v>2.8332134497005002</v>
      </c>
      <c r="X4" s="105">
        <v>1.810669481181</v>
      </c>
      <c r="Y4" s="105">
        <v>1.7728631374791</v>
      </c>
      <c r="Z4" s="105">
        <v>1.6736745415517</v>
      </c>
      <c r="AA4" s="105">
        <v>1.4526095753431001</v>
      </c>
      <c r="AB4" s="105">
        <v>1.4056157873241</v>
      </c>
      <c r="AC4" s="105">
        <v>1.3734728346462</v>
      </c>
      <c r="AD4" s="105">
        <v>1.4093263764869</v>
      </c>
      <c r="AE4" s="105">
        <v>1.3633058642142999</v>
      </c>
      <c r="AF4" s="105">
        <v>1.0092703989223</v>
      </c>
      <c r="AG4" s="105">
        <v>0.94016793487696004</v>
      </c>
      <c r="AH4" s="105">
        <v>0.93883341304485002</v>
      </c>
      <c r="AI4" s="105">
        <v>1.0172331862135</v>
      </c>
      <c r="AJ4" s="105">
        <v>0.90237508451776005</v>
      </c>
      <c r="AK4" s="105">
        <v>1.2762844827108</v>
      </c>
      <c r="AL4" s="105">
        <v>1.4184923894717001</v>
      </c>
      <c r="AM4" s="105">
        <v>2.0642454988074999</v>
      </c>
      <c r="AN4" s="105">
        <v>3.9029293742715998</v>
      </c>
      <c r="AO4" s="105">
        <v>6.1659183968648001</v>
      </c>
      <c r="AP4" s="105">
        <v>7.8683584017135999</v>
      </c>
      <c r="AQ4" s="105">
        <v>11.523075106524001</v>
      </c>
      <c r="AR4" s="105">
        <v>9.8844272015745993</v>
      </c>
      <c r="AS4" s="105">
        <v>8.4287010297554996</v>
      </c>
      <c r="AT4" s="105">
        <v>7.9587854756003003</v>
      </c>
      <c r="AU4" s="105">
        <v>8.4271555346655003</v>
      </c>
      <c r="AV4" s="105">
        <v>7.6116931971735999</v>
      </c>
      <c r="AW4" s="105">
        <v>10.397247876787</v>
      </c>
      <c r="AX4" s="105">
        <v>11.809927562488999</v>
      </c>
      <c r="AY4" s="105">
        <v>12.104637731576</v>
      </c>
      <c r="AZ4" s="105">
        <v>12.143567552881001</v>
      </c>
      <c r="BA4" s="105">
        <v>12.486391316371</v>
      </c>
      <c r="BB4" s="105">
        <v>11.297963865541</v>
      </c>
      <c r="BC4" s="105">
        <v>11.648639184379</v>
      </c>
      <c r="BD4" s="105">
        <v>12.068415172130001</v>
      </c>
    </row>
    <row r="5" spans="1:56" x14ac:dyDescent="0.2">
      <c r="A5" s="104" t="s">
        <v>41</v>
      </c>
      <c r="B5" s="105">
        <v>8.9339396967303006</v>
      </c>
      <c r="C5" s="105">
        <v>8.5195544240459</v>
      </c>
      <c r="D5" s="105">
        <v>10.366146708702001</v>
      </c>
      <c r="E5" s="105">
        <v>11.347039071633001</v>
      </c>
      <c r="F5" s="105">
        <v>11.806605257020999</v>
      </c>
      <c r="G5" s="105">
        <v>10.904498503615001</v>
      </c>
      <c r="H5" s="105">
        <v>7.2920277102219</v>
      </c>
      <c r="I5" s="105">
        <v>12.033521169441</v>
      </c>
      <c r="J5" s="105">
        <v>14.216318832988</v>
      </c>
      <c r="K5" s="105">
        <v>14.179455066017001</v>
      </c>
      <c r="L5" s="105">
        <v>14.316182111772999</v>
      </c>
      <c r="M5" s="105">
        <v>13.232324760307</v>
      </c>
      <c r="N5" s="105">
        <v>12.771564449746</v>
      </c>
      <c r="O5" s="105">
        <v>13.221350952847001</v>
      </c>
      <c r="P5" s="105">
        <v>13.356611570848001</v>
      </c>
      <c r="Q5" s="105">
        <v>14.103803805352999</v>
      </c>
      <c r="R5" s="105">
        <v>14.246249611387</v>
      </c>
      <c r="S5" s="105">
        <v>14.501706492458</v>
      </c>
      <c r="T5" s="105">
        <v>14.940870459318001</v>
      </c>
      <c r="U5" s="105">
        <v>15.103566863649</v>
      </c>
      <c r="V5" s="105">
        <v>11.230777145314001</v>
      </c>
      <c r="W5" s="105">
        <v>11.780548985611</v>
      </c>
      <c r="X5" s="105">
        <v>12.119006849412999</v>
      </c>
      <c r="Y5" s="105">
        <v>12.141815268637</v>
      </c>
      <c r="Z5" s="105">
        <v>11.490450574572</v>
      </c>
      <c r="AA5" s="105">
        <v>12.953665262461</v>
      </c>
      <c r="AB5" s="105">
        <v>15.678802847716</v>
      </c>
      <c r="AC5" s="105">
        <v>16.402155334543</v>
      </c>
      <c r="AD5" s="105">
        <v>17.036490265087998</v>
      </c>
      <c r="AE5" s="105">
        <v>18.031493522944</v>
      </c>
      <c r="AF5" s="105">
        <v>16.511952204956</v>
      </c>
      <c r="AG5" s="105">
        <v>16.192347090321999</v>
      </c>
      <c r="AH5" s="105">
        <v>15.915484451603</v>
      </c>
      <c r="AI5" s="105">
        <v>17.329676255447001</v>
      </c>
      <c r="AJ5" s="105">
        <v>17.690304897695999</v>
      </c>
      <c r="AK5" s="105">
        <v>15.638895140211</v>
      </c>
      <c r="AL5" s="105">
        <v>16.320290676430002</v>
      </c>
      <c r="AM5" s="105">
        <v>17.055862101104999</v>
      </c>
      <c r="AN5" s="105">
        <v>19.119474470385999</v>
      </c>
      <c r="AO5" s="105">
        <v>21.088900069926002</v>
      </c>
      <c r="AP5" s="105">
        <v>22.739934870409002</v>
      </c>
      <c r="AQ5" s="105">
        <v>23.650082010940999</v>
      </c>
      <c r="AR5" s="105">
        <v>24.716221435424</v>
      </c>
      <c r="AS5" s="105">
        <v>28.534263706341001</v>
      </c>
      <c r="AT5" s="105">
        <v>30.887307663175001</v>
      </c>
      <c r="AU5" s="105">
        <v>33.086542918055997</v>
      </c>
      <c r="AV5" s="105">
        <v>31.274846719132</v>
      </c>
      <c r="AW5" s="105">
        <v>27.995052672661</v>
      </c>
      <c r="AX5" s="105">
        <v>25.814217481463</v>
      </c>
      <c r="AY5" s="105">
        <v>26.996259751326001</v>
      </c>
      <c r="AZ5" s="105">
        <v>20.538038802719999</v>
      </c>
      <c r="BA5" s="105">
        <v>25.564111021774998</v>
      </c>
      <c r="BB5" s="105">
        <v>26.683913659592001</v>
      </c>
      <c r="BC5" s="105">
        <v>27.336005252404998</v>
      </c>
      <c r="BD5" s="105">
        <v>28.100363831408</v>
      </c>
    </row>
    <row r="6" spans="1:56" x14ac:dyDescent="0.2">
      <c r="A6" s="104" t="s">
        <v>42</v>
      </c>
      <c r="B6" s="105">
        <v>2.2029527040968999E-3</v>
      </c>
      <c r="C6" s="105">
        <v>2.2030553425208001E-3</v>
      </c>
      <c r="D6" s="105">
        <v>2.2985562430628001E-3</v>
      </c>
      <c r="E6" s="105">
        <v>2.1438464997219999E-3</v>
      </c>
      <c r="F6" s="105">
        <v>2.3852022010186001E-3</v>
      </c>
      <c r="G6" s="105">
        <v>2.6190195569139002E-3</v>
      </c>
      <c r="H6" s="105">
        <v>2.4695113214852999E-3</v>
      </c>
      <c r="I6" s="105">
        <v>2.5721381842913E-3</v>
      </c>
      <c r="J6" s="105">
        <v>2.9367188563880001E-3</v>
      </c>
      <c r="K6" s="105">
        <v>3.2481216920992001E-3</v>
      </c>
      <c r="L6" s="105">
        <v>4.4477304274477998E-3</v>
      </c>
      <c r="M6" s="105">
        <v>6.6747925188572E-3</v>
      </c>
      <c r="N6" s="105">
        <v>7.0537822854852003E-3</v>
      </c>
      <c r="O6" s="105">
        <v>6.1237491507769E-3</v>
      </c>
      <c r="P6" s="105">
        <v>5.8360130719010998E-3</v>
      </c>
      <c r="Q6" s="105">
        <v>3.7058624819132002E-3</v>
      </c>
      <c r="R6" s="105">
        <v>3.1899923042805998E-3</v>
      </c>
      <c r="S6" s="105">
        <v>6.1616865444113003E-3</v>
      </c>
      <c r="T6" s="105">
        <v>5.8335735990453002E-3</v>
      </c>
      <c r="U6" s="105">
        <v>6.1854263778577997E-3</v>
      </c>
      <c r="V6" s="105">
        <v>6.1518886144105002E-3</v>
      </c>
      <c r="W6" s="105">
        <v>7.6173860108486001E-3</v>
      </c>
      <c r="X6" s="105">
        <v>7.9413390294380999E-3</v>
      </c>
      <c r="Y6" s="105">
        <v>9.9910131967764007E-3</v>
      </c>
      <c r="Z6" s="105">
        <v>1.3170480380028E-2</v>
      </c>
      <c r="AA6" s="105">
        <v>1.6435260230213002E-2</v>
      </c>
      <c r="AB6" s="105">
        <v>1.6253311026880001E-2</v>
      </c>
      <c r="AC6" s="105">
        <v>1.3604074454875E-2</v>
      </c>
      <c r="AD6" s="105">
        <v>1.2489442026927E-2</v>
      </c>
      <c r="AE6" s="105">
        <v>1.1791866202505E-2</v>
      </c>
      <c r="AF6" s="105">
        <v>1.5572119311903001E-2</v>
      </c>
      <c r="AG6" s="105">
        <v>1.5951998094561999E-2</v>
      </c>
      <c r="AH6" s="105">
        <v>1.0901535023766999E-2</v>
      </c>
      <c r="AI6" s="105">
        <v>1.4150993753004999E-2</v>
      </c>
      <c r="AJ6" s="105">
        <v>1.3518394351787999E-2</v>
      </c>
      <c r="AK6" s="105">
        <v>1.3713249622313E-2</v>
      </c>
      <c r="AL6" s="105">
        <v>1.2871576196334E-2</v>
      </c>
      <c r="AM6" s="105">
        <v>1.2427215002585999E-2</v>
      </c>
      <c r="AN6" s="105">
        <v>1.5351715409897999E-2</v>
      </c>
      <c r="AO6" s="105">
        <v>2.0253150683010999E-2</v>
      </c>
      <c r="AP6" s="105">
        <v>2.4096985076902999E-2</v>
      </c>
      <c r="AQ6" s="105">
        <v>2.6100808016954E-2</v>
      </c>
      <c r="AR6" s="105">
        <v>2.6116239122975001E-2</v>
      </c>
      <c r="AS6" s="105">
        <v>2.8033770320063E-2</v>
      </c>
      <c r="AT6" s="105">
        <v>2.7989551273862E-2</v>
      </c>
      <c r="AU6" s="105">
        <v>2.8099137357302999E-2</v>
      </c>
      <c r="AV6" s="105">
        <v>2.8435081130907001E-2</v>
      </c>
      <c r="AW6" s="105">
        <v>2.9159122706672001E-2</v>
      </c>
      <c r="AX6" s="105">
        <v>2.8319796118903999E-2</v>
      </c>
      <c r="AY6" s="105">
        <v>2.7676923335424E-2</v>
      </c>
      <c r="AZ6" s="105">
        <v>2.2876156463912001E-2</v>
      </c>
      <c r="BA6" s="105">
        <v>2.2090327529958001E-2</v>
      </c>
      <c r="BB6" s="105">
        <v>2.1933840664166999E-2</v>
      </c>
      <c r="BC6" s="105">
        <v>2.19179441186E-2</v>
      </c>
      <c r="BD6" s="105">
        <v>2.2768633837109E-2</v>
      </c>
    </row>
    <row r="7" spans="1:56" x14ac:dyDescent="0.2">
      <c r="A7" s="104" t="s">
        <v>39</v>
      </c>
      <c r="B7" s="105">
        <v>4.8450750989011997</v>
      </c>
      <c r="C7" s="105">
        <v>4.8382177218512998</v>
      </c>
      <c r="D7" s="105">
        <v>5.5183824887271999</v>
      </c>
      <c r="E7" s="105">
        <v>4.9520360125131999</v>
      </c>
      <c r="F7" s="105">
        <v>5.3297118654281999</v>
      </c>
      <c r="G7" s="105">
        <v>5.4242150421073996</v>
      </c>
      <c r="H7" s="105">
        <v>5.7966720077109004</v>
      </c>
      <c r="I7" s="105">
        <v>6.2010343528062997</v>
      </c>
      <c r="J7" s="105">
        <v>6.8210990451129998</v>
      </c>
      <c r="K7" s="105">
        <v>7.9368095362715998</v>
      </c>
      <c r="L7" s="105">
        <v>8.0565822796069995</v>
      </c>
      <c r="M7" s="105">
        <v>7.0727145671144998</v>
      </c>
      <c r="N7" s="105">
        <v>7.2731346386859999</v>
      </c>
      <c r="O7" s="105">
        <v>7.7923453828284996</v>
      </c>
      <c r="P7" s="105">
        <v>8.4312730183591995</v>
      </c>
      <c r="Q7" s="105">
        <v>8.0740594721685</v>
      </c>
      <c r="R7" s="105">
        <v>8.1514817093048002</v>
      </c>
      <c r="S7" s="105">
        <v>8.2928330715641003</v>
      </c>
      <c r="T7" s="105">
        <v>8.1997219525594005</v>
      </c>
      <c r="U7" s="105">
        <v>7.9060522516541001</v>
      </c>
      <c r="V7" s="105">
        <v>6.6451014745509003</v>
      </c>
      <c r="W7" s="105">
        <v>4.3796071308822002</v>
      </c>
      <c r="X7" s="105">
        <v>2.3631713104837999</v>
      </c>
      <c r="Y7" s="105">
        <v>2.2228340377062001</v>
      </c>
      <c r="Z7" s="105">
        <v>2.3443076870457</v>
      </c>
      <c r="AA7" s="105">
        <v>2.0702388965941001</v>
      </c>
      <c r="AB7" s="105">
        <v>2.0552213807239998</v>
      </c>
      <c r="AC7" s="105">
        <v>1.5805602328101001</v>
      </c>
      <c r="AD7" s="105">
        <v>1.9148992697125999</v>
      </c>
      <c r="AE7" s="105">
        <v>3.0869149076272002</v>
      </c>
      <c r="AF7" s="105">
        <v>3.2328691935972</v>
      </c>
      <c r="AG7" s="105">
        <v>3.4396390531676002</v>
      </c>
      <c r="AH7" s="105">
        <v>4.0067223016454996</v>
      </c>
      <c r="AI7" s="105">
        <v>4.2115944062814998</v>
      </c>
      <c r="AJ7" s="105">
        <v>4.4144307784218997</v>
      </c>
      <c r="AK7" s="105">
        <v>4.1488769601969002</v>
      </c>
      <c r="AL7" s="105">
        <v>4.1350940171483002</v>
      </c>
      <c r="AM7" s="105">
        <v>4.2459979517123996</v>
      </c>
      <c r="AN7" s="105">
        <v>4.1950491238380003</v>
      </c>
      <c r="AO7" s="105">
        <v>4.2836093788326997</v>
      </c>
      <c r="AP7" s="105">
        <v>4.5669698079458003</v>
      </c>
      <c r="AQ7" s="105">
        <v>5.0006527829107004</v>
      </c>
      <c r="AR7" s="105">
        <v>4.5384525740545003</v>
      </c>
      <c r="AS7" s="105">
        <v>4.7703176202378996</v>
      </c>
      <c r="AT7" s="105">
        <v>5.1021911302272001</v>
      </c>
      <c r="AU7" s="105">
        <v>4.8756182953865999</v>
      </c>
      <c r="AV7" s="105">
        <v>4.5382122303196999</v>
      </c>
      <c r="AW7" s="105">
        <v>5.3613467827635999</v>
      </c>
      <c r="AX7" s="105">
        <v>5.3341142973041</v>
      </c>
      <c r="AY7" s="105">
        <v>4.9839897490681002</v>
      </c>
      <c r="AZ7" s="105">
        <v>4.5676478970816996</v>
      </c>
      <c r="BA7" s="105">
        <v>5.1122437194883004</v>
      </c>
      <c r="BB7" s="105">
        <v>4.5238828085816998</v>
      </c>
      <c r="BC7" s="105">
        <v>4.2225661621921997</v>
      </c>
      <c r="BD7" s="105">
        <v>4.2437061926643</v>
      </c>
    </row>
    <row r="8" spans="1:56" x14ac:dyDescent="0.2">
      <c r="A8" s="104" t="s">
        <v>85</v>
      </c>
      <c r="B8" s="105">
        <v>14.515986217156</v>
      </c>
      <c r="C8" s="105">
        <v>14.516002355471</v>
      </c>
      <c r="D8" s="105">
        <v>14.114163107933001</v>
      </c>
      <c r="E8" s="105">
        <v>15.608877537774999</v>
      </c>
      <c r="F8" s="105">
        <v>14.124216530321</v>
      </c>
      <c r="G8" s="105">
        <v>10.196954137697</v>
      </c>
      <c r="H8" s="105">
        <v>10.849349915255999</v>
      </c>
      <c r="I8" s="105">
        <v>10.983399283880001</v>
      </c>
      <c r="J8" s="105">
        <v>9.2720217004483008</v>
      </c>
      <c r="K8" s="105">
        <v>9.1826401741667993</v>
      </c>
      <c r="L8" s="105">
        <v>8.6779603066582993</v>
      </c>
      <c r="M8" s="105">
        <v>8.0422402693946005</v>
      </c>
      <c r="N8" s="105">
        <v>7.2960163077587001</v>
      </c>
      <c r="O8" s="105">
        <v>6.8290471125375998</v>
      </c>
      <c r="P8" s="105">
        <v>6.6909161865369002</v>
      </c>
      <c r="Q8" s="105">
        <v>4.4994093494873999</v>
      </c>
      <c r="R8" s="105">
        <v>4.2972866056022001</v>
      </c>
      <c r="S8" s="105">
        <v>3.9655168718685001</v>
      </c>
      <c r="T8" s="105">
        <v>3.4595547264861</v>
      </c>
      <c r="U8" s="105">
        <v>2.9569155566462002</v>
      </c>
      <c r="V8" s="105">
        <v>2.6665936570234998</v>
      </c>
      <c r="W8" s="105">
        <v>2.7660668243457001</v>
      </c>
      <c r="X8" s="105">
        <v>2.8836422533785</v>
      </c>
      <c r="Y8" s="105">
        <v>2.3671886132533002</v>
      </c>
      <c r="Z8" s="105">
        <v>2.6652812941429</v>
      </c>
      <c r="AA8" s="105">
        <v>2.6718008978448</v>
      </c>
      <c r="AB8" s="105">
        <v>2.7004459714297999</v>
      </c>
      <c r="AC8" s="105">
        <v>5.2997326666262001</v>
      </c>
      <c r="AD8" s="105">
        <v>5.4799734088476004</v>
      </c>
      <c r="AE8" s="105">
        <v>5.4458189286972001</v>
      </c>
      <c r="AF8" s="105">
        <v>5.6677404477074997</v>
      </c>
      <c r="AG8" s="105">
        <v>5.6565721765647003</v>
      </c>
      <c r="AH8" s="105">
        <v>5.4172694911481001</v>
      </c>
      <c r="AI8" s="105">
        <v>5.4335033859250004</v>
      </c>
      <c r="AJ8" s="105">
        <v>5.6365397032568003</v>
      </c>
      <c r="AK8" s="105">
        <v>5.9131554469378997</v>
      </c>
      <c r="AL8" s="105">
        <v>5.7815564895555998</v>
      </c>
      <c r="AM8" s="105">
        <v>6.2603096690101001</v>
      </c>
      <c r="AN8" s="105">
        <v>6.1993526920609003</v>
      </c>
      <c r="AO8" s="105">
        <v>5.8788013415157998</v>
      </c>
      <c r="AP8" s="105">
        <v>4.2883130975858998</v>
      </c>
      <c r="AQ8" s="105">
        <v>5.5236197140334999</v>
      </c>
      <c r="AR8" s="105">
        <v>5.6070569342164003</v>
      </c>
      <c r="AS8" s="105">
        <v>5.138843349818</v>
      </c>
      <c r="AT8" s="105">
        <v>5.6690783158966003</v>
      </c>
      <c r="AU8" s="105">
        <v>5.7419440539937998</v>
      </c>
      <c r="AV8" s="105">
        <v>4.9737749228167001</v>
      </c>
      <c r="AW8" s="105">
        <v>4.0128677794995999</v>
      </c>
      <c r="AX8" s="105">
        <v>3.2364627788300999</v>
      </c>
      <c r="AY8" s="105">
        <v>2.5113531948863002</v>
      </c>
      <c r="AZ8" s="105">
        <v>2.1027872119827</v>
      </c>
      <c r="BA8" s="105">
        <v>2.240094257355</v>
      </c>
      <c r="BB8" s="105">
        <v>2.3142133878229001</v>
      </c>
      <c r="BC8" s="105">
        <v>2.3082694397564998</v>
      </c>
      <c r="BD8" s="105">
        <v>2.3942391110377002</v>
      </c>
    </row>
    <row r="9" spans="1:56" x14ac:dyDescent="0.2">
      <c r="A9" s="104" t="s">
        <v>228</v>
      </c>
      <c r="B9" s="105">
        <v>19.464781609328998</v>
      </c>
      <c r="C9" s="105">
        <v>25.429812421080001</v>
      </c>
      <c r="D9" s="105">
        <v>27.747359203685999</v>
      </c>
      <c r="E9" s="105">
        <v>35.843602065367001</v>
      </c>
      <c r="F9" s="105">
        <v>36.010683649407</v>
      </c>
      <c r="G9" s="105">
        <v>36.679443730902001</v>
      </c>
      <c r="H9" s="105">
        <v>45.580994020226001</v>
      </c>
      <c r="I9" s="105">
        <v>45.876446498415</v>
      </c>
      <c r="J9" s="105">
        <v>52.611389146127998</v>
      </c>
      <c r="K9" s="105">
        <v>37.879505219433</v>
      </c>
      <c r="L9" s="105">
        <v>41.138480480315003</v>
      </c>
      <c r="M9" s="105">
        <v>38.055484247427003</v>
      </c>
      <c r="N9" s="105">
        <v>38.065032481815003</v>
      </c>
      <c r="O9" s="105">
        <v>36.792776395597002</v>
      </c>
      <c r="P9" s="105">
        <v>49.981221203046999</v>
      </c>
      <c r="Q9" s="105">
        <v>51.811517180556997</v>
      </c>
      <c r="R9" s="105">
        <v>50.234069049313</v>
      </c>
      <c r="S9" s="105">
        <v>52.068048400085999</v>
      </c>
      <c r="T9" s="105">
        <v>50.989237442327997</v>
      </c>
      <c r="U9" s="105">
        <v>56.936025445860999</v>
      </c>
      <c r="V9" s="105">
        <v>56.887567152435999</v>
      </c>
      <c r="W9" s="105">
        <v>64.722215678436001</v>
      </c>
      <c r="X9" s="105">
        <v>62.522408741108002</v>
      </c>
      <c r="Y9" s="105">
        <v>65.914120813631996</v>
      </c>
      <c r="Z9" s="105">
        <v>72.568528962247996</v>
      </c>
      <c r="AA9" s="105">
        <v>77.402542974124003</v>
      </c>
      <c r="AB9" s="105">
        <v>80.890829621802993</v>
      </c>
      <c r="AC9" s="105">
        <v>84.30160977029</v>
      </c>
      <c r="AD9" s="105">
        <v>86.478134469956998</v>
      </c>
      <c r="AE9" s="105">
        <v>89.152448848467998</v>
      </c>
      <c r="AF9" s="105">
        <v>88.456929694793999</v>
      </c>
      <c r="AG9" s="105">
        <v>101.25930973963</v>
      </c>
      <c r="AH9" s="105">
        <v>103.51839738349</v>
      </c>
      <c r="AI9" s="105">
        <v>108.81955609791</v>
      </c>
      <c r="AJ9" s="105">
        <v>115.01966362781</v>
      </c>
      <c r="AK9" s="105">
        <v>122.461280673</v>
      </c>
      <c r="AL9" s="105">
        <v>127.19721368268</v>
      </c>
      <c r="AM9" s="105">
        <v>137.14409128513</v>
      </c>
      <c r="AN9" s="105">
        <v>164.25188563931999</v>
      </c>
      <c r="AO9" s="105">
        <v>165.33687237115001</v>
      </c>
      <c r="AP9" s="105">
        <v>171.9529199385</v>
      </c>
      <c r="AQ9" s="105">
        <v>177.25723437027</v>
      </c>
      <c r="AR9" s="105">
        <v>185.01029277719999</v>
      </c>
      <c r="AS9" s="105">
        <v>195.05335838599001</v>
      </c>
      <c r="AT9" s="105">
        <v>198.11378088968999</v>
      </c>
      <c r="AU9" s="105">
        <v>206.85187526376001</v>
      </c>
      <c r="AV9" s="105">
        <v>212.43054116636</v>
      </c>
      <c r="AW9" s="105">
        <v>204.42270904869</v>
      </c>
      <c r="AX9" s="105">
        <v>187.28534800244</v>
      </c>
      <c r="AY9" s="105">
        <v>197.84936021041</v>
      </c>
      <c r="AZ9" s="105">
        <v>195.67423570078</v>
      </c>
      <c r="BA9" s="105">
        <v>199.42099182525001</v>
      </c>
      <c r="BB9" s="105">
        <v>195.184009479</v>
      </c>
      <c r="BC9" s="105">
        <v>192.69644364769999</v>
      </c>
      <c r="BD9" s="105">
        <v>200.55897010112</v>
      </c>
    </row>
    <row r="10" spans="1:56" x14ac:dyDescent="0.2">
      <c r="A10" s="104" t="s">
        <v>44</v>
      </c>
      <c r="B10" s="105">
        <v>87.619921838878994</v>
      </c>
      <c r="C10" s="105">
        <v>87.941608373723</v>
      </c>
      <c r="D10" s="105">
        <v>89.766258725702997</v>
      </c>
      <c r="E10" s="105">
        <v>92.851394425411996</v>
      </c>
      <c r="F10" s="105">
        <v>93.331238713679994</v>
      </c>
      <c r="G10" s="105">
        <v>90.967883942895</v>
      </c>
      <c r="H10" s="105">
        <v>95.639154881888004</v>
      </c>
      <c r="I10" s="105">
        <v>99.570842077883</v>
      </c>
      <c r="J10" s="105">
        <v>98.631043491906993</v>
      </c>
      <c r="K10" s="105">
        <v>104.31988508988999</v>
      </c>
      <c r="L10" s="105">
        <v>101.87791247443</v>
      </c>
      <c r="M10" s="105">
        <v>98.848633143647007</v>
      </c>
      <c r="N10" s="105">
        <v>98.058827827889004</v>
      </c>
      <c r="O10" s="105">
        <v>101.49138052191999</v>
      </c>
      <c r="P10" s="105">
        <v>100.88776975890001</v>
      </c>
      <c r="Q10" s="105">
        <v>94.262617279411003</v>
      </c>
      <c r="R10" s="105">
        <v>101.69061006457</v>
      </c>
      <c r="S10" s="105">
        <v>107.30185939994</v>
      </c>
      <c r="T10" s="105">
        <v>111.08671913716999</v>
      </c>
      <c r="U10" s="105">
        <v>107.78431166724999</v>
      </c>
      <c r="V10" s="105">
        <v>100.19576471947001</v>
      </c>
      <c r="W10" s="105">
        <v>105.60175037668</v>
      </c>
      <c r="X10" s="105">
        <v>107.52651316994999</v>
      </c>
      <c r="Y10" s="105">
        <v>111.28742169614</v>
      </c>
      <c r="Z10" s="105">
        <v>114.69332392509</v>
      </c>
      <c r="AA10" s="105">
        <v>116.28413395926</v>
      </c>
      <c r="AB10" s="105">
        <v>126.59195957714</v>
      </c>
      <c r="AC10" s="105">
        <v>130.95028021402001</v>
      </c>
      <c r="AD10" s="105">
        <v>138.030061813</v>
      </c>
      <c r="AE10" s="105">
        <v>139.93098807760001</v>
      </c>
      <c r="AF10" s="105">
        <v>136.75606240395001</v>
      </c>
      <c r="AG10" s="105">
        <v>131.32655588769001</v>
      </c>
      <c r="AH10" s="105">
        <v>124.01507589963001</v>
      </c>
      <c r="AI10" s="105">
        <v>135.19535146403999</v>
      </c>
      <c r="AJ10" s="105">
        <v>149.66626054877</v>
      </c>
      <c r="AK10" s="105">
        <v>153.62891843137001</v>
      </c>
      <c r="AL10" s="105">
        <v>162.56132504550001</v>
      </c>
      <c r="AM10" s="105">
        <v>173.08618311781001</v>
      </c>
      <c r="AN10" s="105">
        <v>179.22412019306</v>
      </c>
      <c r="AO10" s="105">
        <v>164.82041321052</v>
      </c>
      <c r="AP10" s="105">
        <v>177.31624089911</v>
      </c>
      <c r="AQ10" s="105">
        <v>184.83418764918</v>
      </c>
      <c r="AR10" s="105">
        <v>188.8365165454</v>
      </c>
      <c r="AS10" s="105">
        <v>193.17899564046999</v>
      </c>
      <c r="AT10" s="105">
        <v>190.02641569822001</v>
      </c>
      <c r="AU10" s="105">
        <v>196.19378113911</v>
      </c>
      <c r="AV10" s="105">
        <v>194.14040325286999</v>
      </c>
      <c r="AW10" s="105">
        <v>191.37364624593999</v>
      </c>
      <c r="AX10" s="105">
        <v>189.81714756673</v>
      </c>
      <c r="AY10" s="105">
        <v>183.26871552213001</v>
      </c>
      <c r="AZ10" s="105">
        <v>168.1154334263</v>
      </c>
      <c r="BA10" s="105">
        <v>185.67595629442999</v>
      </c>
      <c r="BB10" s="105">
        <v>195.04105582582</v>
      </c>
      <c r="BC10" s="105">
        <v>189.89078663033999</v>
      </c>
      <c r="BD10" s="105">
        <v>183.27199143651001</v>
      </c>
    </row>
    <row r="11" spans="1:56" x14ac:dyDescent="0.2">
      <c r="A11" s="104" t="s">
        <v>45</v>
      </c>
      <c r="B11" s="105">
        <v>10.091387298925</v>
      </c>
      <c r="C11" s="105">
        <v>10.107381046261001</v>
      </c>
      <c r="D11" s="105">
        <v>10.820594915742999</v>
      </c>
      <c r="E11" s="105">
        <v>11.760080831533999</v>
      </c>
      <c r="F11" s="105">
        <v>12.673568962735001</v>
      </c>
      <c r="G11" s="105">
        <v>13.834011234108999</v>
      </c>
      <c r="H11" s="105">
        <v>14.22333303083</v>
      </c>
      <c r="I11" s="105">
        <v>14.758653885726</v>
      </c>
      <c r="J11" s="105">
        <v>15.362204380130001</v>
      </c>
      <c r="K11" s="105">
        <v>15.942134931011999</v>
      </c>
      <c r="L11" s="105">
        <v>17.007015405345001</v>
      </c>
      <c r="M11" s="105">
        <v>17.419282659616002</v>
      </c>
      <c r="N11" s="105">
        <v>17.958792186336002</v>
      </c>
      <c r="O11" s="105">
        <v>18.012775185001001</v>
      </c>
      <c r="P11" s="105">
        <v>18.149639209695</v>
      </c>
      <c r="Q11" s="105">
        <v>18.233407464182999</v>
      </c>
      <c r="R11" s="105">
        <v>18.423712463283</v>
      </c>
      <c r="S11" s="105">
        <v>18.621367463041999</v>
      </c>
      <c r="T11" s="105">
        <v>18.526461850493</v>
      </c>
      <c r="U11" s="105">
        <v>18.107358240785</v>
      </c>
      <c r="V11" s="105">
        <v>20.780132707052001</v>
      </c>
      <c r="W11" s="105">
        <v>21.598144090422</v>
      </c>
      <c r="X11" s="105">
        <v>10.976575674682</v>
      </c>
      <c r="Y11" s="105">
        <v>5.1152802744560004</v>
      </c>
      <c r="Z11" s="105">
        <v>2.8083475049497002</v>
      </c>
      <c r="AA11" s="105">
        <v>3.5412326071379998</v>
      </c>
      <c r="AB11" s="105">
        <v>2.5941001828761001</v>
      </c>
      <c r="AC11" s="105">
        <v>3.3384404623527</v>
      </c>
      <c r="AD11" s="105">
        <v>3.4726609986989998</v>
      </c>
      <c r="AE11" s="105">
        <v>3.1042694206764998</v>
      </c>
      <c r="AF11" s="105">
        <v>3.5696891901146</v>
      </c>
      <c r="AG11" s="105">
        <v>3.6334055097593998</v>
      </c>
      <c r="AH11" s="105">
        <v>3.1014338321246999</v>
      </c>
      <c r="AI11" s="105">
        <v>3.4707869178098001</v>
      </c>
      <c r="AJ11" s="105">
        <v>3.7592445862403001</v>
      </c>
      <c r="AK11" s="105">
        <v>4.4627221727570996</v>
      </c>
      <c r="AL11" s="105">
        <v>4.4457191650633998</v>
      </c>
      <c r="AM11" s="105">
        <v>5.154292756217</v>
      </c>
      <c r="AN11" s="105">
        <v>5.6484876207057999</v>
      </c>
      <c r="AO11" s="105">
        <v>4.5020318855878001</v>
      </c>
      <c r="AP11" s="105">
        <v>4.2991343055437001</v>
      </c>
      <c r="AQ11" s="105">
        <v>4.9040967681231997</v>
      </c>
      <c r="AR11" s="105">
        <v>5.66960145964</v>
      </c>
      <c r="AS11" s="105">
        <v>5.4928541336018997</v>
      </c>
      <c r="AT11" s="105">
        <v>5.7607422886294</v>
      </c>
      <c r="AU11" s="105">
        <v>5.6171863766527999</v>
      </c>
      <c r="AV11" s="105">
        <v>5.3748721993349999</v>
      </c>
      <c r="AW11" s="105">
        <v>5.689186837507</v>
      </c>
      <c r="AX11" s="105">
        <v>5.9515541057421002</v>
      </c>
      <c r="AY11" s="105">
        <v>6.4246559809798001</v>
      </c>
      <c r="AZ11" s="105">
        <v>6.9145278578360996</v>
      </c>
      <c r="BA11" s="105">
        <v>7.4634303130174997</v>
      </c>
      <c r="BB11" s="105">
        <v>7.7741888898575997</v>
      </c>
      <c r="BC11" s="105">
        <v>7.4987034203827996</v>
      </c>
      <c r="BD11" s="105">
        <v>7.4935903651149003</v>
      </c>
    </row>
    <row r="12" spans="1:56" x14ac:dyDescent="0.2">
      <c r="A12" s="104" t="s">
        <v>43</v>
      </c>
      <c r="B12" s="105">
        <v>0.10268523427051</v>
      </c>
      <c r="C12" s="105">
        <v>0.10259964083721999</v>
      </c>
      <c r="D12" s="105">
        <v>0.12489433003014</v>
      </c>
      <c r="E12" s="105">
        <v>0.12598559371276</v>
      </c>
      <c r="F12" s="105">
        <v>0.11225785759306001</v>
      </c>
      <c r="G12" s="105">
        <v>0.13585621330938999</v>
      </c>
      <c r="H12" s="105">
        <v>0.12317989628951</v>
      </c>
      <c r="I12" s="105">
        <v>0.13598541091531999</v>
      </c>
      <c r="J12" s="105">
        <v>0.13601688220406</v>
      </c>
      <c r="K12" s="105">
        <v>0.13452703793899001</v>
      </c>
      <c r="L12" s="105">
        <v>0.13299629357142001</v>
      </c>
      <c r="M12" s="105">
        <v>0.11659955583565</v>
      </c>
      <c r="N12" s="105">
        <v>0.14792784762448</v>
      </c>
      <c r="O12" s="105">
        <v>8.5655375957293001E-2</v>
      </c>
      <c r="P12" s="105">
        <v>0.10461884238885</v>
      </c>
      <c r="Q12" s="105">
        <v>0.1049779999505</v>
      </c>
      <c r="R12" s="105">
        <v>0.11098802481401999</v>
      </c>
      <c r="S12" s="105">
        <v>0.14655777070237999</v>
      </c>
      <c r="T12" s="105">
        <v>0.15818925965451999</v>
      </c>
      <c r="U12" s="105">
        <v>0.16214087996467999</v>
      </c>
      <c r="V12" s="105">
        <v>0.16398075494173001</v>
      </c>
      <c r="W12" s="105">
        <v>0.1646928305008</v>
      </c>
      <c r="X12" s="105">
        <v>0.16584142539829</v>
      </c>
      <c r="Y12" s="105">
        <v>0.16165816283581999</v>
      </c>
      <c r="Z12" s="105">
        <v>0.17605375308745999</v>
      </c>
      <c r="AA12" s="105">
        <v>0.18420393006864</v>
      </c>
      <c r="AB12" s="105">
        <v>0.18273768333338</v>
      </c>
      <c r="AC12" s="105">
        <v>0.19330088557667999</v>
      </c>
      <c r="AD12" s="105">
        <v>0.19790397944342</v>
      </c>
      <c r="AE12" s="105">
        <v>0.20047156650857001</v>
      </c>
      <c r="AF12" s="105">
        <v>0.13567144463478001</v>
      </c>
      <c r="AG12" s="105">
        <v>0.13264295585843999</v>
      </c>
      <c r="AH12" s="105">
        <v>0.15007223635674999</v>
      </c>
      <c r="AI12" s="105">
        <v>0.16369870639058001</v>
      </c>
      <c r="AJ12" s="105">
        <v>0.16638716606185999</v>
      </c>
      <c r="AK12" s="105">
        <v>0.17248796390412999</v>
      </c>
      <c r="AL12" s="105">
        <v>0.19621537879767001</v>
      </c>
      <c r="AM12" s="105">
        <v>0.21464167536834</v>
      </c>
      <c r="AN12" s="105">
        <v>0.23107970920984999</v>
      </c>
      <c r="AO12" s="105">
        <v>0.26665861757182002</v>
      </c>
      <c r="AP12" s="105">
        <v>0.27886729170987001</v>
      </c>
      <c r="AQ12" s="105">
        <v>0.21280517760607001</v>
      </c>
      <c r="AR12" s="105">
        <v>0.2268411645092</v>
      </c>
      <c r="AS12" s="105">
        <v>0.25982292651792999</v>
      </c>
      <c r="AT12" s="105">
        <v>0.27973044094378002</v>
      </c>
      <c r="AU12" s="105">
        <v>0.29100254631335998</v>
      </c>
      <c r="AV12" s="105">
        <v>0.31491670392496002</v>
      </c>
      <c r="AW12" s="105">
        <v>0.27718173758870002</v>
      </c>
      <c r="AX12" s="105">
        <v>0.28722575456279997</v>
      </c>
      <c r="AY12" s="105">
        <v>0.34261773099546</v>
      </c>
      <c r="AZ12" s="105">
        <v>0.32601815801742001</v>
      </c>
      <c r="BA12" s="105">
        <v>0.33153928407181998</v>
      </c>
      <c r="BB12" s="105">
        <v>0.34301060639117997</v>
      </c>
      <c r="BC12" s="105">
        <v>0.34409457960214002</v>
      </c>
      <c r="BD12" s="105">
        <v>0.35618734528828999</v>
      </c>
    </row>
    <row r="13" spans="1:56" x14ac:dyDescent="0.2">
      <c r="A13" s="104" t="s">
        <v>47</v>
      </c>
      <c r="B13" s="105">
        <v>160.69386003029999</v>
      </c>
      <c r="C13" s="105">
        <v>162.42450153692999</v>
      </c>
      <c r="D13" s="105">
        <v>168.27358586784999</v>
      </c>
      <c r="E13" s="105">
        <v>177.63496920599999</v>
      </c>
      <c r="F13" s="105">
        <v>187.16266560779999</v>
      </c>
      <c r="G13" s="105">
        <v>193.91124983681999</v>
      </c>
      <c r="H13" s="105">
        <v>196.70033558982001</v>
      </c>
      <c r="I13" s="105">
        <v>209.98018580287001</v>
      </c>
      <c r="J13" s="105">
        <v>206.30506269681999</v>
      </c>
      <c r="K13" s="105">
        <v>212.16197402927</v>
      </c>
      <c r="L13" s="105">
        <v>222.33133834865001</v>
      </c>
      <c r="M13" s="105">
        <v>223.29130571918</v>
      </c>
      <c r="N13" s="105">
        <v>229.57886978441999</v>
      </c>
      <c r="O13" s="105">
        <v>218.04975711380999</v>
      </c>
      <c r="P13" s="105">
        <v>223.83532527864</v>
      </c>
      <c r="Q13" s="105">
        <v>237.93818083747999</v>
      </c>
      <c r="R13" s="105">
        <v>238.39802472713001</v>
      </c>
      <c r="S13" s="105">
        <v>249.58726852492001</v>
      </c>
      <c r="T13" s="105">
        <v>258.38606331909</v>
      </c>
      <c r="U13" s="105">
        <v>274.16396466261</v>
      </c>
      <c r="V13" s="105">
        <v>277.71498675749001</v>
      </c>
      <c r="W13" s="105">
        <v>279.73681490219002</v>
      </c>
      <c r="X13" s="105">
        <v>283.11773023781001</v>
      </c>
      <c r="Y13" s="105">
        <v>287.02911397073001</v>
      </c>
      <c r="Z13" s="105">
        <v>292.38759802884999</v>
      </c>
      <c r="AA13" s="105">
        <v>302.69413119093002</v>
      </c>
      <c r="AB13" s="105">
        <v>312.67802815127999</v>
      </c>
      <c r="AC13" s="105">
        <v>322.37615060947002</v>
      </c>
      <c r="AD13" s="105">
        <v>342.12055736047</v>
      </c>
      <c r="AE13" s="105">
        <v>348.130548917</v>
      </c>
      <c r="AF13" s="105">
        <v>353.89563345117</v>
      </c>
      <c r="AG13" s="105">
        <v>360.42785593704002</v>
      </c>
      <c r="AH13" s="105">
        <v>368.64125805419002</v>
      </c>
      <c r="AI13" s="105">
        <v>368.14017345105998</v>
      </c>
      <c r="AJ13" s="105">
        <v>381.97889794149</v>
      </c>
      <c r="AK13" s="105">
        <v>384.12276878879999</v>
      </c>
      <c r="AL13" s="105">
        <v>390.19074897671999</v>
      </c>
      <c r="AM13" s="105">
        <v>400.70097573954001</v>
      </c>
      <c r="AN13" s="105">
        <v>404.33234533661999</v>
      </c>
      <c r="AO13" s="105">
        <v>410.30129140743998</v>
      </c>
      <c r="AP13" s="105">
        <v>415.31950280263999</v>
      </c>
      <c r="AQ13" s="105">
        <v>412.86199246206002</v>
      </c>
      <c r="AR13" s="105">
        <v>413.37283263587</v>
      </c>
      <c r="AS13" s="105">
        <v>405.74239405796999</v>
      </c>
      <c r="AT13" s="105">
        <v>396.44232372765998</v>
      </c>
      <c r="AU13" s="105">
        <v>400.63159372522</v>
      </c>
      <c r="AV13" s="105">
        <v>408.61321267244</v>
      </c>
      <c r="AW13" s="105">
        <v>411.21131494573001</v>
      </c>
      <c r="AX13" s="105">
        <v>409.24756799263002</v>
      </c>
      <c r="AY13" s="105">
        <v>407.90860565807998</v>
      </c>
      <c r="AZ13" s="105">
        <v>392.54578214968001</v>
      </c>
      <c r="BA13" s="105">
        <v>384.73474752951</v>
      </c>
      <c r="BB13" s="105">
        <v>378.06508962997998</v>
      </c>
      <c r="BC13" s="105">
        <v>377.49569400646999</v>
      </c>
      <c r="BD13" s="105">
        <v>383.40311084884002</v>
      </c>
    </row>
    <row r="14" spans="1:56" x14ac:dyDescent="0.2">
      <c r="A14" s="104" t="s">
        <v>48</v>
      </c>
      <c r="B14" s="105">
        <v>53.004529759870998</v>
      </c>
      <c r="C14" s="105">
        <v>55.670322590422003</v>
      </c>
      <c r="D14" s="105">
        <v>57.882966595752002</v>
      </c>
      <c r="E14" s="105">
        <v>61.192632537637998</v>
      </c>
      <c r="F14" s="105">
        <v>58.703951170659998</v>
      </c>
      <c r="G14" s="105">
        <v>56.378806907963998</v>
      </c>
      <c r="H14" s="105">
        <v>61.715159905928999</v>
      </c>
      <c r="I14" s="105">
        <v>59.002199093713003</v>
      </c>
      <c r="J14" s="105">
        <v>60.905028972708003</v>
      </c>
      <c r="K14" s="105">
        <v>63.345043809147001</v>
      </c>
      <c r="L14" s="105">
        <v>61.489766364841998</v>
      </c>
      <c r="M14" s="105">
        <v>58.028497549451998</v>
      </c>
      <c r="N14" s="105">
        <v>55.872891671776003</v>
      </c>
      <c r="O14" s="105">
        <v>55.888513112319004</v>
      </c>
      <c r="P14" s="105">
        <v>57.695593818328</v>
      </c>
      <c r="Q14" s="105">
        <v>59.167346522094</v>
      </c>
      <c r="R14" s="105">
        <v>57.959010128446998</v>
      </c>
      <c r="S14" s="105">
        <v>58.543543657316</v>
      </c>
      <c r="T14" s="105">
        <v>57.146696051840998</v>
      </c>
      <c r="U14" s="105">
        <v>57.150066904142001</v>
      </c>
      <c r="V14" s="105">
        <v>61.563956455083002</v>
      </c>
      <c r="W14" s="105">
        <v>65.502483554148</v>
      </c>
      <c r="X14" s="105">
        <v>60.510772082914997</v>
      </c>
      <c r="Y14" s="105">
        <v>60.567197652007998</v>
      </c>
      <c r="Z14" s="105">
        <v>61.091846314712001</v>
      </c>
      <c r="AA14" s="105">
        <v>64.056881513969998</v>
      </c>
      <c r="AB14" s="105">
        <v>67.976280175976001</v>
      </c>
      <c r="AC14" s="105">
        <v>67.530052014454995</v>
      </c>
      <c r="AD14" s="105">
        <v>68.094421481669997</v>
      </c>
      <c r="AE14" s="105">
        <v>66.225713260890004</v>
      </c>
      <c r="AF14" s="105">
        <v>66.694614720714995</v>
      </c>
      <c r="AG14" s="105">
        <v>71.372242800557999</v>
      </c>
      <c r="AH14" s="105">
        <v>73.219360076786998</v>
      </c>
      <c r="AI14" s="105">
        <v>78.169285958022996</v>
      </c>
      <c r="AJ14" s="105">
        <v>79.608734323083993</v>
      </c>
      <c r="AK14" s="105">
        <v>80.413742662266003</v>
      </c>
      <c r="AL14" s="105">
        <v>78.271710662711001</v>
      </c>
      <c r="AM14" s="105">
        <v>75.442113238640005</v>
      </c>
      <c r="AN14" s="105">
        <v>75.241539061417001</v>
      </c>
      <c r="AO14" s="105">
        <v>68.060210022866002</v>
      </c>
      <c r="AP14" s="105">
        <v>73.799842115676995</v>
      </c>
      <c r="AQ14" s="105">
        <v>72.187167794719002</v>
      </c>
      <c r="AR14" s="105">
        <v>69.020732681035</v>
      </c>
      <c r="AS14" s="105">
        <v>69.608836617243</v>
      </c>
      <c r="AT14" s="105">
        <v>65.926195592553995</v>
      </c>
      <c r="AU14" s="105">
        <v>67.363214878034995</v>
      </c>
      <c r="AV14" s="105">
        <v>67.774546549896002</v>
      </c>
      <c r="AW14" s="105">
        <v>70.085082578167004</v>
      </c>
      <c r="AX14" s="105">
        <v>67.250779526349007</v>
      </c>
      <c r="AY14" s="105">
        <v>68.776683333373995</v>
      </c>
      <c r="AZ14" s="105">
        <v>62.916153054574004</v>
      </c>
      <c r="BA14" s="105">
        <v>66.203360484650005</v>
      </c>
      <c r="BB14" s="105">
        <v>62.647180523681001</v>
      </c>
      <c r="BC14" s="105">
        <v>58.476120923909001</v>
      </c>
      <c r="BD14" s="105">
        <v>58.030403747188998</v>
      </c>
    </row>
    <row r="15" spans="1:56" x14ac:dyDescent="0.2">
      <c r="A15" s="104" t="s">
        <v>49</v>
      </c>
      <c r="B15" s="105">
        <v>24.152911941467998</v>
      </c>
      <c r="C15" s="105">
        <v>24.175709865864999</v>
      </c>
      <c r="D15" s="105">
        <v>25.796486016372999</v>
      </c>
      <c r="E15" s="105">
        <v>27.971124292134999</v>
      </c>
      <c r="F15" s="105">
        <v>30.15233957929</v>
      </c>
      <c r="G15" s="105">
        <v>32.655331365743002</v>
      </c>
      <c r="H15" s="105">
        <v>33.663099140919002</v>
      </c>
      <c r="I15" s="105">
        <v>34.887408916574003</v>
      </c>
      <c r="J15" s="105">
        <v>36.810155022396998</v>
      </c>
      <c r="K15" s="105">
        <v>38.223832503536002</v>
      </c>
      <c r="L15" s="105">
        <v>40.275432937710001</v>
      </c>
      <c r="M15" s="105">
        <v>41.491693304432999</v>
      </c>
      <c r="N15" s="105">
        <v>42.270740356853999</v>
      </c>
      <c r="O15" s="105">
        <v>43.130277905535998</v>
      </c>
      <c r="P15" s="105">
        <v>43.910382442995001</v>
      </c>
      <c r="Q15" s="105">
        <v>44.635294999560998</v>
      </c>
      <c r="R15" s="105">
        <v>45.509652706266998</v>
      </c>
      <c r="S15" s="105">
        <v>46.481735584615997</v>
      </c>
      <c r="T15" s="105">
        <v>46.375085535834003</v>
      </c>
      <c r="U15" s="105">
        <v>46.507484676795002</v>
      </c>
      <c r="V15" s="105">
        <v>56.124435145833999</v>
      </c>
      <c r="W15" s="105">
        <v>54.834179987654998</v>
      </c>
      <c r="X15" s="105">
        <v>44.901466719881</v>
      </c>
      <c r="Y15" s="105">
        <v>39.385020934667999</v>
      </c>
      <c r="Z15" s="105">
        <v>34.512144497150999</v>
      </c>
      <c r="AA15" s="105">
        <v>33.880026714941998</v>
      </c>
      <c r="AB15" s="105">
        <v>28.401962302032999</v>
      </c>
      <c r="AC15" s="105">
        <v>27.420413259960998</v>
      </c>
      <c r="AD15" s="105">
        <v>27.377018674980999</v>
      </c>
      <c r="AE15" s="105">
        <v>27.392767467573002</v>
      </c>
      <c r="AF15" s="105">
        <v>28.794564919035999</v>
      </c>
      <c r="AG15" s="105">
        <v>27.717140251021</v>
      </c>
      <c r="AH15" s="105">
        <v>27.486439369898001</v>
      </c>
      <c r="AI15" s="105">
        <v>29.775460069116001</v>
      </c>
      <c r="AJ15" s="105">
        <v>29.501061614927998</v>
      </c>
      <c r="AK15" s="105">
        <v>31.219334745546</v>
      </c>
      <c r="AL15" s="105">
        <v>31.939469216625</v>
      </c>
      <c r="AM15" s="105">
        <v>28.920948601578999</v>
      </c>
      <c r="AN15" s="105">
        <v>32.230863713284002</v>
      </c>
      <c r="AO15" s="105">
        <v>27.982570957848999</v>
      </c>
      <c r="AP15" s="105">
        <v>26.636182957492998</v>
      </c>
      <c r="AQ15" s="105">
        <v>29.469205690582001</v>
      </c>
      <c r="AR15" s="105">
        <v>32.281132142220002</v>
      </c>
      <c r="AS15" s="105">
        <v>33.211822866032001</v>
      </c>
      <c r="AT15" s="105">
        <v>34.724720812362001</v>
      </c>
      <c r="AU15" s="105">
        <v>34.522933423452997</v>
      </c>
      <c r="AV15" s="105">
        <v>34.415450089757002</v>
      </c>
      <c r="AW15" s="105">
        <v>34.226036650026003</v>
      </c>
      <c r="AX15" s="105">
        <v>34.762471942731999</v>
      </c>
      <c r="AY15" s="105">
        <v>36.981934935612998</v>
      </c>
      <c r="AZ15" s="105">
        <v>35.406738128779999</v>
      </c>
      <c r="BA15" s="105">
        <v>37.424224290825002</v>
      </c>
      <c r="BB15" s="105">
        <v>39.683608947178001</v>
      </c>
      <c r="BC15" s="105">
        <v>41.745758982030999</v>
      </c>
      <c r="BD15" s="105">
        <v>38.887498623475999</v>
      </c>
    </row>
    <row r="16" spans="1:56" x14ac:dyDescent="0.2">
      <c r="A16" s="104" t="s">
        <v>68</v>
      </c>
      <c r="B16" s="105">
        <v>5.8336401671167E-2</v>
      </c>
      <c r="C16" s="105">
        <v>5.8435603749615997E-2</v>
      </c>
      <c r="D16" s="105">
        <v>5.8245112000479E-2</v>
      </c>
      <c r="E16" s="105">
        <v>6.0048556784816999E-2</v>
      </c>
      <c r="F16" s="105">
        <v>6.4227689657150006E-2</v>
      </c>
      <c r="G16" s="105">
        <v>6.6494920287320999E-2</v>
      </c>
      <c r="H16" s="105">
        <v>6.8758392904753995E-2</v>
      </c>
      <c r="I16" s="105">
        <v>7.1069961207231996E-2</v>
      </c>
      <c r="J16" s="105">
        <v>7.2276370435251994E-2</v>
      </c>
      <c r="K16" s="105">
        <v>8.2254016458020995E-2</v>
      </c>
      <c r="L16" s="105">
        <v>8.1170497719257995E-2</v>
      </c>
      <c r="M16" s="105">
        <v>8.8373277739158998E-2</v>
      </c>
      <c r="N16" s="105">
        <v>7.3730945445740007E-2</v>
      </c>
      <c r="O16" s="105">
        <v>8.9805191991675998E-2</v>
      </c>
      <c r="P16" s="105">
        <v>0.10641642998911</v>
      </c>
      <c r="Q16" s="105">
        <v>0.10638640891169</v>
      </c>
      <c r="R16" s="105">
        <v>0.11162799615882001</v>
      </c>
      <c r="S16" s="105">
        <v>0.16217291248727</v>
      </c>
      <c r="T16" s="105">
        <v>0.22968248976212</v>
      </c>
      <c r="U16" s="105">
        <v>0.24385532557042999</v>
      </c>
      <c r="V16" s="105">
        <v>0.20077850063825001</v>
      </c>
      <c r="W16" s="105">
        <v>0.28466479361315</v>
      </c>
      <c r="X16" s="105">
        <v>0.22371213069608001</v>
      </c>
      <c r="Y16" s="105">
        <v>0.24879993925092</v>
      </c>
      <c r="Z16" s="105">
        <v>0.25771656646125002</v>
      </c>
      <c r="AA16" s="105">
        <v>0.25390694576808998</v>
      </c>
      <c r="AB16" s="105">
        <v>0.27244663732830998</v>
      </c>
      <c r="AC16" s="105">
        <v>0.27051597705378</v>
      </c>
      <c r="AD16" s="105">
        <v>0.28673918886531002</v>
      </c>
      <c r="AE16" s="105">
        <v>0.29903513516857999</v>
      </c>
      <c r="AF16" s="105">
        <v>0.29250197894087998</v>
      </c>
      <c r="AG16" s="105">
        <v>0.23582563919274999</v>
      </c>
      <c r="AH16" s="105">
        <v>0.22272786375973999</v>
      </c>
      <c r="AI16" s="105">
        <v>0.18510396251953001</v>
      </c>
      <c r="AJ16" s="105">
        <v>0.21912014915465</v>
      </c>
      <c r="AK16" s="105">
        <v>0.18404686109247001</v>
      </c>
      <c r="AL16" s="105">
        <v>0.23042319333642999</v>
      </c>
      <c r="AM16" s="105">
        <v>0.37281784445922</v>
      </c>
      <c r="AN16" s="105">
        <v>0.22074146065295</v>
      </c>
      <c r="AO16" s="105">
        <v>0.22240629899412001</v>
      </c>
      <c r="AP16" s="105">
        <v>0.31988609471541002</v>
      </c>
      <c r="AQ16" s="105">
        <v>0.41544198624105999</v>
      </c>
      <c r="AR16" s="105">
        <v>0.39931005706618999</v>
      </c>
      <c r="AS16" s="105">
        <v>0.45224153813174001</v>
      </c>
      <c r="AT16" s="105">
        <v>0.40552257472774</v>
      </c>
      <c r="AU16" s="105">
        <v>0.43497842610464998</v>
      </c>
      <c r="AV16" s="105">
        <v>0.48593121964703001</v>
      </c>
      <c r="AW16" s="105">
        <v>0.54634458990171997</v>
      </c>
      <c r="AX16" s="105">
        <v>0.77652373159162003</v>
      </c>
      <c r="AY16" s="105">
        <v>0.76522969754353998</v>
      </c>
      <c r="AZ16" s="105">
        <v>0.92584793672620003</v>
      </c>
      <c r="BA16" s="105">
        <v>0.89736925557984004</v>
      </c>
      <c r="BB16" s="105">
        <v>0.93007329717986997</v>
      </c>
      <c r="BC16" s="105">
        <v>0.94954764547449</v>
      </c>
      <c r="BD16" s="105">
        <v>0.96873911696131998</v>
      </c>
    </row>
    <row r="17" spans="1:56" x14ac:dyDescent="0.2">
      <c r="A17" s="104" t="s">
        <v>55</v>
      </c>
      <c r="B17" s="105">
        <v>139.52866482530001</v>
      </c>
      <c r="C17" s="105">
        <v>129.41054305883</v>
      </c>
      <c r="D17" s="105">
        <v>141.01893758630999</v>
      </c>
      <c r="E17" s="105">
        <v>146.41682281868</v>
      </c>
      <c r="F17" s="105">
        <v>145.24844939618001</v>
      </c>
      <c r="G17" s="105">
        <v>127.96073999194</v>
      </c>
      <c r="H17" s="105">
        <v>137.60488848899999</v>
      </c>
      <c r="I17" s="105">
        <v>135.02306445945001</v>
      </c>
      <c r="J17" s="105">
        <v>139.44760930309999</v>
      </c>
      <c r="K17" s="105">
        <v>148.69101200026</v>
      </c>
      <c r="L17" s="105">
        <v>137.79055227520999</v>
      </c>
      <c r="M17" s="105">
        <v>125.88166628009</v>
      </c>
      <c r="N17" s="105">
        <v>118.13902098039</v>
      </c>
      <c r="O17" s="105">
        <v>108.45227511497001</v>
      </c>
      <c r="P17" s="105">
        <v>111.24767393952</v>
      </c>
      <c r="Q17" s="105">
        <v>108.81812504651</v>
      </c>
      <c r="R17" s="105">
        <v>109.38239337915</v>
      </c>
      <c r="S17" s="105">
        <v>109.48725384498</v>
      </c>
      <c r="T17" s="105">
        <v>111.73991595474</v>
      </c>
      <c r="U17" s="105">
        <v>112.81491172208</v>
      </c>
      <c r="V17" s="105">
        <v>115.81574466199</v>
      </c>
      <c r="W17" s="105">
        <v>119.73426269673</v>
      </c>
      <c r="X17" s="105">
        <v>117.61549976226</v>
      </c>
      <c r="Y17" s="105">
        <v>115.6992397051</v>
      </c>
      <c r="Z17" s="105">
        <v>122.03087426426001</v>
      </c>
      <c r="AA17" s="105">
        <v>122.30637068999999</v>
      </c>
      <c r="AB17" s="105">
        <v>127.30739802044</v>
      </c>
      <c r="AC17" s="105">
        <v>124.3425048933</v>
      </c>
      <c r="AD17" s="105">
        <v>127.3085020454</v>
      </c>
      <c r="AE17" s="105">
        <v>122.97220817858999</v>
      </c>
      <c r="AF17" s="105">
        <v>124.89765657300001</v>
      </c>
      <c r="AG17" s="105">
        <v>125.7555472608</v>
      </c>
      <c r="AH17" s="105">
        <v>118.49303425116</v>
      </c>
      <c r="AI17" s="105">
        <v>123.37121628889</v>
      </c>
      <c r="AJ17" s="105">
        <v>121.97913135576999</v>
      </c>
      <c r="AK17" s="105">
        <v>119.00787688928</v>
      </c>
      <c r="AL17" s="105">
        <v>116.07726252521</v>
      </c>
      <c r="AM17" s="105">
        <v>112.91368849187</v>
      </c>
      <c r="AN17" s="105">
        <v>114.24970033932</v>
      </c>
      <c r="AO17" s="105">
        <v>107.29184771323</v>
      </c>
      <c r="AP17" s="105">
        <v>114.90312617639999</v>
      </c>
      <c r="AQ17" s="105">
        <v>104.49482923217001</v>
      </c>
      <c r="AR17" s="105">
        <v>103.01422114195</v>
      </c>
      <c r="AS17" s="105">
        <v>104.3595394577</v>
      </c>
      <c r="AT17" s="105">
        <v>97.780125406702993</v>
      </c>
      <c r="AU17" s="105">
        <v>102.41652130174</v>
      </c>
      <c r="AV17" s="105">
        <v>101.35158598302</v>
      </c>
      <c r="AW17" s="105">
        <v>99.769365582820001</v>
      </c>
      <c r="AX17" s="105">
        <v>100.4585018495</v>
      </c>
      <c r="AY17" s="105">
        <v>100.31351144924</v>
      </c>
      <c r="AZ17" s="105">
        <v>91.927396052015993</v>
      </c>
      <c r="BA17" s="105">
        <v>96.021362771157001</v>
      </c>
      <c r="BB17" s="105">
        <v>89.676669486519003</v>
      </c>
      <c r="BC17" s="105">
        <v>85.730063191382001</v>
      </c>
      <c r="BD17" s="105">
        <v>86.646316283922999</v>
      </c>
    </row>
    <row r="18" spans="1:56" x14ac:dyDescent="0.2">
      <c r="A18" s="104" t="s">
        <v>57</v>
      </c>
      <c r="B18" s="105">
        <v>0.46041386591178002</v>
      </c>
      <c r="C18" s="105">
        <v>0.36252537295525999</v>
      </c>
      <c r="D18" s="105">
        <v>0.46247214857416002</v>
      </c>
      <c r="E18" s="105">
        <v>0.47735601635677999</v>
      </c>
      <c r="F18" s="105">
        <v>0.48992761261096002</v>
      </c>
      <c r="G18" s="105">
        <v>0.54957480790851998</v>
      </c>
      <c r="H18" s="105">
        <v>0.36691108723534999</v>
      </c>
      <c r="I18" s="105">
        <v>0.42813754646028002</v>
      </c>
      <c r="J18" s="105">
        <v>0.45510605426560002</v>
      </c>
      <c r="K18" s="105">
        <v>0.51056340336580996</v>
      </c>
      <c r="L18" s="105">
        <v>0.53645637243663002</v>
      </c>
      <c r="M18" s="105">
        <v>0.44615903767088999</v>
      </c>
      <c r="N18" s="105">
        <v>0.51775596046955996</v>
      </c>
      <c r="O18" s="105">
        <v>0.51089834354584995</v>
      </c>
      <c r="P18" s="105">
        <v>0.52481788976110999</v>
      </c>
      <c r="Q18" s="105">
        <v>0.61794590797434001</v>
      </c>
      <c r="R18" s="105">
        <v>0.55414030599984998</v>
      </c>
      <c r="S18" s="105">
        <v>0.50349188714028004</v>
      </c>
      <c r="T18" s="105">
        <v>0.45596722046124</v>
      </c>
      <c r="U18" s="105">
        <v>0.40223693678616002</v>
      </c>
      <c r="V18" s="105">
        <v>0.39857276260105001</v>
      </c>
      <c r="W18" s="105">
        <v>0.35046088561408001</v>
      </c>
      <c r="X18" s="105">
        <v>0.38076067477867998</v>
      </c>
      <c r="Y18" s="105">
        <v>0.38541539639828998</v>
      </c>
      <c r="Z18" s="105">
        <v>0.39209699914354001</v>
      </c>
      <c r="AA18" s="105">
        <v>0.39856202294513998</v>
      </c>
      <c r="AB18" s="105">
        <v>1.0760531917075</v>
      </c>
      <c r="AC18" s="105">
        <v>1.3648307604014001</v>
      </c>
      <c r="AD18" s="105">
        <v>1.3155069911759001</v>
      </c>
      <c r="AE18" s="105">
        <v>1.4414528544434</v>
      </c>
      <c r="AF18" s="105">
        <v>1.5460539289821</v>
      </c>
      <c r="AG18" s="105">
        <v>1.8572713924749</v>
      </c>
      <c r="AH18" s="105">
        <v>2.1428646294328999</v>
      </c>
      <c r="AI18" s="105">
        <v>2.4000079565185999</v>
      </c>
      <c r="AJ18" s="105">
        <v>2.5583874732742</v>
      </c>
      <c r="AK18" s="105">
        <v>2.8014973979668998</v>
      </c>
      <c r="AL18" s="105">
        <v>3.8590928304362002</v>
      </c>
      <c r="AM18" s="105">
        <v>4.3986198077898999</v>
      </c>
      <c r="AN18" s="105">
        <v>4.3662134452007004</v>
      </c>
      <c r="AO18" s="105">
        <v>4.6844947706614999</v>
      </c>
      <c r="AP18" s="105">
        <v>5.0815170917944998</v>
      </c>
      <c r="AQ18" s="105">
        <v>4.9610868505930004</v>
      </c>
      <c r="AR18" s="105">
        <v>4.7249171173816</v>
      </c>
      <c r="AS18" s="105">
        <v>4.9706950538152004</v>
      </c>
      <c r="AT18" s="105">
        <v>5.4598127353498001</v>
      </c>
      <c r="AU18" s="105">
        <v>5.8103802528550004</v>
      </c>
      <c r="AV18" s="105">
        <v>7.1472619347763002</v>
      </c>
      <c r="AW18" s="105">
        <v>7.2444682983405002</v>
      </c>
      <c r="AX18" s="105">
        <v>8.2510089358034993</v>
      </c>
      <c r="AY18" s="105">
        <v>8.1435237769482001</v>
      </c>
      <c r="AZ18" s="105">
        <v>8.7059173714617</v>
      </c>
      <c r="BA18" s="105">
        <v>6.7467245558617002</v>
      </c>
      <c r="BB18" s="105">
        <v>7.0594404066966998</v>
      </c>
      <c r="BC18" s="105">
        <v>6.8922204090673</v>
      </c>
      <c r="BD18" s="105">
        <v>7.0480757643776997</v>
      </c>
    </row>
    <row r="19" spans="1:56" x14ac:dyDescent="0.2">
      <c r="A19" s="104" t="s">
        <v>67</v>
      </c>
      <c r="B19" s="105">
        <v>0.22665233590556999</v>
      </c>
      <c r="C19" s="105">
        <v>0.22691671488404</v>
      </c>
      <c r="D19" s="105">
        <v>0.22605390232363001</v>
      </c>
      <c r="E19" s="105">
        <v>0.23356586113882</v>
      </c>
      <c r="F19" s="105">
        <v>0.25141269281510997</v>
      </c>
      <c r="G19" s="105">
        <v>0.26106281762347</v>
      </c>
      <c r="H19" s="105">
        <v>0.27046632440402002</v>
      </c>
      <c r="I19" s="105">
        <v>0.27974657145948001</v>
      </c>
      <c r="J19" s="105">
        <v>0.28444872618351003</v>
      </c>
      <c r="K19" s="105">
        <v>0.32665280044881001</v>
      </c>
      <c r="L19" s="105">
        <v>0.32107941527293998</v>
      </c>
      <c r="M19" s="105">
        <v>0.30820462115417002</v>
      </c>
      <c r="N19" s="105">
        <v>0.28753037291437999</v>
      </c>
      <c r="O19" s="105">
        <v>0.3138934096589</v>
      </c>
      <c r="P19" s="105">
        <v>0.30397972614121999</v>
      </c>
      <c r="Q19" s="105">
        <v>0.29409181311972998</v>
      </c>
      <c r="R19" s="105">
        <v>0.35795476078885002</v>
      </c>
      <c r="S19" s="105">
        <v>0.50805461556609</v>
      </c>
      <c r="T19" s="105">
        <v>0.49851292087431998</v>
      </c>
      <c r="U19" s="105">
        <v>0.41311585298386999</v>
      </c>
      <c r="V19" s="105">
        <v>0.32731397806284002</v>
      </c>
      <c r="W19" s="105">
        <v>0.46247300652472001</v>
      </c>
      <c r="X19" s="105">
        <v>0.39499207111944001</v>
      </c>
      <c r="Y19" s="105">
        <v>0.41402186799745</v>
      </c>
      <c r="Z19" s="105">
        <v>0.45116775640529999</v>
      </c>
      <c r="AA19" s="105">
        <v>0.46366188868983998</v>
      </c>
      <c r="AB19" s="105">
        <v>0.51307401950058995</v>
      </c>
      <c r="AC19" s="105">
        <v>0.81423780978712001</v>
      </c>
      <c r="AD19" s="105">
        <v>0.77201661456210002</v>
      </c>
      <c r="AE19" s="105">
        <v>0.80807196706364004</v>
      </c>
      <c r="AF19" s="105">
        <v>0.87258091146552996</v>
      </c>
      <c r="AG19" s="105">
        <v>1.0203053144531</v>
      </c>
      <c r="AH19" s="105">
        <v>1.0828225921457</v>
      </c>
      <c r="AI19" s="105">
        <v>1.2062184815281001</v>
      </c>
      <c r="AJ19" s="105">
        <v>1.0691120457129999</v>
      </c>
      <c r="AK19" s="105">
        <v>1.1383298809113001</v>
      </c>
      <c r="AL19" s="105">
        <v>1.1497150910703999</v>
      </c>
      <c r="AM19" s="105">
        <v>1.6343686802638</v>
      </c>
      <c r="AN19" s="105">
        <v>1.900342605531</v>
      </c>
      <c r="AO19" s="105">
        <v>1.8420839890623</v>
      </c>
      <c r="AP19" s="105">
        <v>1.9622536926529</v>
      </c>
      <c r="AQ19" s="105">
        <v>2.2170773812969999</v>
      </c>
      <c r="AR19" s="105">
        <v>2.5814977509981998</v>
      </c>
      <c r="AS19" s="105">
        <v>3.0405193761971998</v>
      </c>
      <c r="AT19" s="105">
        <v>2.7537059604734</v>
      </c>
      <c r="AU19" s="105">
        <v>3.9361169001551999</v>
      </c>
      <c r="AV19" s="105">
        <v>3.9313855821202002</v>
      </c>
      <c r="AW19" s="105">
        <v>4.5408185113288004</v>
      </c>
      <c r="AX19" s="105">
        <v>5.4119829735142</v>
      </c>
      <c r="AY19" s="105">
        <v>5.6992587049161996</v>
      </c>
      <c r="AZ19" s="105">
        <v>5.7010894614945</v>
      </c>
      <c r="BA19" s="105">
        <v>6.4371472084143004</v>
      </c>
      <c r="BB19" s="105">
        <v>6.4884832985617997</v>
      </c>
      <c r="BC19" s="105">
        <v>6.2636671461087996</v>
      </c>
      <c r="BD19" s="105">
        <v>6.4756865311723004</v>
      </c>
    </row>
    <row r="20" spans="1:56" x14ac:dyDescent="0.2">
      <c r="A20" s="104" t="s">
        <v>52</v>
      </c>
      <c r="B20" s="105">
        <v>3.3392852057433</v>
      </c>
      <c r="C20" s="105">
        <v>3.3460626262118001</v>
      </c>
      <c r="D20" s="105">
        <v>3.4702670990901998</v>
      </c>
      <c r="E20" s="105">
        <v>4.0991913696297004</v>
      </c>
      <c r="F20" s="105">
        <v>4.3162314299402</v>
      </c>
      <c r="G20" s="105">
        <v>5.1738417110880004</v>
      </c>
      <c r="H20" s="105">
        <v>5.5515174685532003</v>
      </c>
      <c r="I20" s="105">
        <v>5.7779555587658997</v>
      </c>
      <c r="J20" s="105">
        <v>6.1978070952150999</v>
      </c>
      <c r="K20" s="105">
        <v>6.9094605989264997</v>
      </c>
      <c r="L20" s="105">
        <v>7.7185070584037998</v>
      </c>
      <c r="M20" s="105">
        <v>7.7976339808065003</v>
      </c>
      <c r="N20" s="105">
        <v>8.4258347934918998</v>
      </c>
      <c r="O20" s="105">
        <v>9.0626562736037002</v>
      </c>
      <c r="P20" s="105">
        <v>8.7724637992135008</v>
      </c>
      <c r="Q20" s="105">
        <v>9.7968836344799008</v>
      </c>
      <c r="R20" s="105">
        <v>10.783768400087</v>
      </c>
      <c r="S20" s="105">
        <v>11.890423971651</v>
      </c>
      <c r="T20" s="105">
        <v>12.741693702757001</v>
      </c>
      <c r="U20" s="105">
        <v>14.079533072618</v>
      </c>
      <c r="V20" s="105">
        <v>14.767004852695001</v>
      </c>
      <c r="W20" s="105">
        <v>14.069209922988</v>
      </c>
      <c r="X20" s="105">
        <v>15.733108118666999</v>
      </c>
      <c r="Y20" s="105">
        <v>16.952917989042</v>
      </c>
      <c r="Z20" s="105">
        <v>18.001087263984999</v>
      </c>
      <c r="AA20" s="105">
        <v>21.778905241196</v>
      </c>
      <c r="AB20" s="105">
        <v>22.086351567672999</v>
      </c>
      <c r="AC20" s="105">
        <v>23.95791760569</v>
      </c>
      <c r="AD20" s="105">
        <v>24.480169534007</v>
      </c>
      <c r="AE20" s="105">
        <v>26.131380726934001</v>
      </c>
      <c r="AF20" s="105">
        <v>26.977331531192998</v>
      </c>
      <c r="AG20" s="105">
        <v>32.632974711488998</v>
      </c>
      <c r="AH20" s="105">
        <v>34.344797243183002</v>
      </c>
      <c r="AI20" s="105">
        <v>35.988719769851002</v>
      </c>
      <c r="AJ20" s="105">
        <v>37.910179478374999</v>
      </c>
      <c r="AK20" s="105">
        <v>40.383437980171998</v>
      </c>
      <c r="AL20" s="105">
        <v>43.492433875642</v>
      </c>
      <c r="AM20" s="105">
        <v>46.219198339404002</v>
      </c>
      <c r="AN20" s="105">
        <v>51.330055933973</v>
      </c>
      <c r="AO20" s="105">
        <v>55.129837503167998</v>
      </c>
      <c r="AP20" s="105">
        <v>60.769337651087</v>
      </c>
      <c r="AQ20" s="105">
        <v>65.307380362572999</v>
      </c>
      <c r="AR20" s="105">
        <v>69.871971168661005</v>
      </c>
      <c r="AS20" s="105">
        <v>72.079567322702005</v>
      </c>
      <c r="AT20" s="105">
        <v>76.654198899543005</v>
      </c>
      <c r="AU20" s="105">
        <v>85.445163623501003</v>
      </c>
      <c r="AV20" s="105">
        <v>93.992145941866994</v>
      </c>
      <c r="AW20" s="105">
        <v>101.04154191320001</v>
      </c>
      <c r="AX20" s="105">
        <v>105.18232601741001</v>
      </c>
      <c r="AY20" s="105">
        <v>109.32224062189999</v>
      </c>
      <c r="AZ20" s="105">
        <v>104.1228779269</v>
      </c>
      <c r="BA20" s="105">
        <v>117.76827129919999</v>
      </c>
      <c r="BB20" s="105">
        <v>120.86565095962</v>
      </c>
      <c r="BC20" s="105">
        <v>118.98910227122001</v>
      </c>
      <c r="BD20" s="105">
        <v>124.19073273335999</v>
      </c>
    </row>
    <row r="21" spans="1:56" x14ac:dyDescent="0.2">
      <c r="A21" s="104" t="s">
        <v>66</v>
      </c>
      <c r="B21" s="105">
        <v>69.065389298287002</v>
      </c>
      <c r="C21" s="105">
        <v>69.002963006319007</v>
      </c>
      <c r="D21" s="105">
        <v>71.314697173767996</v>
      </c>
      <c r="E21" s="105">
        <v>72.295108527786994</v>
      </c>
      <c r="F21" s="105">
        <v>73.162873979531994</v>
      </c>
      <c r="G21" s="105">
        <v>78.269417919606994</v>
      </c>
      <c r="H21" s="105">
        <v>79.144784660867998</v>
      </c>
      <c r="I21" s="105">
        <v>82.151298491288003</v>
      </c>
      <c r="J21" s="105">
        <v>88.210233648333002</v>
      </c>
      <c r="K21" s="105">
        <v>91.487361116006994</v>
      </c>
      <c r="L21" s="105">
        <v>94.608413177387007</v>
      </c>
      <c r="M21" s="105">
        <v>90.721887007956994</v>
      </c>
      <c r="N21" s="105">
        <v>92.594265927997995</v>
      </c>
      <c r="O21" s="105">
        <v>91.653543720753007</v>
      </c>
      <c r="P21" s="105">
        <v>90.114364057947</v>
      </c>
      <c r="Q21" s="105">
        <v>92.280531162740004</v>
      </c>
      <c r="R21" s="105">
        <v>93.378194079563997</v>
      </c>
      <c r="S21" s="105">
        <v>93.717039803822004</v>
      </c>
      <c r="T21" s="105">
        <v>92.859717482670007</v>
      </c>
      <c r="U21" s="105">
        <v>91.703649157819001</v>
      </c>
      <c r="V21" s="105">
        <v>80.054346001721996</v>
      </c>
      <c r="W21" s="105">
        <v>64.920969653309996</v>
      </c>
      <c r="X21" s="105">
        <v>62.024142808595002</v>
      </c>
      <c r="Y21" s="105">
        <v>62.834304921746998</v>
      </c>
      <c r="Z21" s="105">
        <v>60.021879410452001</v>
      </c>
      <c r="AA21" s="105">
        <v>61.367616026636</v>
      </c>
      <c r="AB21" s="105">
        <v>61.658623848318001</v>
      </c>
      <c r="AC21" s="105">
        <v>59.327330044877002</v>
      </c>
      <c r="AD21" s="105">
        <v>56.854802491607998</v>
      </c>
      <c r="AE21" s="105">
        <v>50.119751466613998</v>
      </c>
      <c r="AF21" s="105">
        <v>48.177918773161998</v>
      </c>
      <c r="AG21" s="105">
        <v>50.423960941776002</v>
      </c>
      <c r="AH21" s="105">
        <v>47.597404108680003</v>
      </c>
      <c r="AI21" s="105">
        <v>53.462925595959</v>
      </c>
      <c r="AJ21" s="105">
        <v>51.463465294717999</v>
      </c>
      <c r="AK21" s="105">
        <v>52.490514793370998</v>
      </c>
      <c r="AL21" s="105">
        <v>54.035593248193997</v>
      </c>
      <c r="AM21" s="105">
        <v>57.639070514586003</v>
      </c>
      <c r="AN21" s="105">
        <v>54.562803369527998</v>
      </c>
      <c r="AO21" s="105">
        <v>46.536137500362997</v>
      </c>
      <c r="AP21" s="105">
        <v>49.509403793644999</v>
      </c>
      <c r="AQ21" s="105">
        <v>54.784170094944002</v>
      </c>
      <c r="AR21" s="105">
        <v>49.916514828041002</v>
      </c>
      <c r="AS21" s="105">
        <v>44.452018365725998</v>
      </c>
      <c r="AT21" s="105">
        <v>47.314973962486</v>
      </c>
      <c r="AU21" s="105">
        <v>49.85718458769</v>
      </c>
      <c r="AV21" s="105">
        <v>47.130132321253001</v>
      </c>
      <c r="AW21" s="105">
        <v>49.283244287522002</v>
      </c>
      <c r="AX21" s="105">
        <v>46.313496152295002</v>
      </c>
      <c r="AY21" s="105">
        <v>44.635816149200998</v>
      </c>
      <c r="AZ21" s="105">
        <v>39.415079498224998</v>
      </c>
      <c r="BA21" s="105">
        <v>45.871092104963999</v>
      </c>
      <c r="BB21" s="105">
        <v>49.443077448864003</v>
      </c>
      <c r="BC21" s="105">
        <v>36.970581109130002</v>
      </c>
      <c r="BD21" s="105">
        <v>34.188471741050002</v>
      </c>
    </row>
    <row r="22" spans="1:56" x14ac:dyDescent="0.2">
      <c r="A22" s="104" t="s">
        <v>51</v>
      </c>
      <c r="B22" s="105">
        <v>3.2201607966696999</v>
      </c>
      <c r="C22" s="105">
        <v>3.2388929996351998</v>
      </c>
      <c r="D22" s="105">
        <v>3.8272498772893</v>
      </c>
      <c r="E22" s="105">
        <v>4.7654730016127003</v>
      </c>
      <c r="F22" s="105">
        <v>5.5731628769065997</v>
      </c>
      <c r="G22" s="105">
        <v>5.7431203812604998</v>
      </c>
      <c r="H22" s="105">
        <v>6.2106570988834999</v>
      </c>
      <c r="I22" s="105">
        <v>6.8314268175763999</v>
      </c>
      <c r="J22" s="105">
        <v>7.2160318474459002</v>
      </c>
      <c r="K22" s="105">
        <v>7.6832174676877996</v>
      </c>
      <c r="L22" s="105">
        <v>7.7850474585690996</v>
      </c>
      <c r="M22" s="105">
        <v>8.3178423913870994</v>
      </c>
      <c r="N22" s="105">
        <v>8.7502321749391996</v>
      </c>
      <c r="O22" s="105">
        <v>9.0767924106446998</v>
      </c>
      <c r="P22" s="105">
        <v>9.2868050983187</v>
      </c>
      <c r="Q22" s="105">
        <v>9.6479038639527008</v>
      </c>
      <c r="R22" s="105">
        <v>10.969167123667001</v>
      </c>
      <c r="S22" s="105">
        <v>10.721309637169</v>
      </c>
      <c r="T22" s="105">
        <v>11.315005940438001</v>
      </c>
      <c r="U22" s="105">
        <v>11.420467192245001</v>
      </c>
      <c r="V22" s="105">
        <v>11.996952704321</v>
      </c>
      <c r="W22" s="105">
        <v>11.569258851676</v>
      </c>
      <c r="X22" s="105">
        <v>13.615295602808001</v>
      </c>
      <c r="Y22" s="105">
        <v>14.727762204968</v>
      </c>
      <c r="Z22" s="105">
        <v>14.999632021289999</v>
      </c>
      <c r="AA22" s="105">
        <v>15.243202968381</v>
      </c>
      <c r="AB22" s="105">
        <v>15.794258871034</v>
      </c>
      <c r="AC22" s="105">
        <v>16.259647075354</v>
      </c>
      <c r="AD22" s="105">
        <v>17.234485376515</v>
      </c>
      <c r="AE22" s="105">
        <v>17.325892803184001</v>
      </c>
      <c r="AF22" s="105">
        <v>17.771461333763</v>
      </c>
      <c r="AG22" s="105">
        <v>18.402549669681999</v>
      </c>
      <c r="AH22" s="105">
        <v>19.226923365211</v>
      </c>
      <c r="AI22" s="105">
        <v>19.896064513062999</v>
      </c>
      <c r="AJ22" s="105">
        <v>19.920649914272001</v>
      </c>
      <c r="AK22" s="105">
        <v>23.370176676339</v>
      </c>
      <c r="AL22" s="105">
        <v>25.448965595400001</v>
      </c>
      <c r="AM22" s="105">
        <v>25.851931600648001</v>
      </c>
      <c r="AN22" s="105">
        <v>27.668957465613001</v>
      </c>
      <c r="AO22" s="105">
        <v>27.655587307182</v>
      </c>
      <c r="AP22" s="105">
        <v>28.835273803141</v>
      </c>
      <c r="AQ22" s="105">
        <v>29.003537473359</v>
      </c>
      <c r="AR22" s="105">
        <v>30.216355241990001</v>
      </c>
      <c r="AS22" s="105">
        <v>32.130848051849</v>
      </c>
      <c r="AT22" s="105">
        <v>33.289917166971001</v>
      </c>
      <c r="AU22" s="105">
        <v>33.469090795490999</v>
      </c>
      <c r="AV22" s="105">
        <v>33.457106036390996</v>
      </c>
      <c r="AW22" s="105">
        <v>33.752135446540002</v>
      </c>
      <c r="AX22" s="105">
        <v>33.822047958451002</v>
      </c>
      <c r="AY22" s="105">
        <v>36.847419375306998</v>
      </c>
      <c r="AZ22" s="105">
        <v>36.840156614514001</v>
      </c>
      <c r="BA22" s="105">
        <v>37.357848056942998</v>
      </c>
      <c r="BB22" s="105">
        <v>38.830683375005002</v>
      </c>
      <c r="BC22" s="105">
        <v>38.688962781679997</v>
      </c>
      <c r="BD22" s="105">
        <v>37.969166409121001</v>
      </c>
    </row>
    <row r="23" spans="1:56" x14ac:dyDescent="0.2">
      <c r="A23" s="104" t="s">
        <v>50</v>
      </c>
      <c r="B23" s="105">
        <v>1.4413290021773</v>
      </c>
      <c r="C23" s="105">
        <v>1.4638616167659</v>
      </c>
      <c r="D23" s="105">
        <v>1.7256556334976001</v>
      </c>
      <c r="E23" s="105">
        <v>1.7181268233867999</v>
      </c>
      <c r="F23" s="105">
        <v>1.501651257734</v>
      </c>
      <c r="G23" s="105">
        <v>1.5370394615803999</v>
      </c>
      <c r="H23" s="105">
        <v>1.3567280370538</v>
      </c>
      <c r="I23" s="105">
        <v>1.5064612884096</v>
      </c>
      <c r="J23" s="105">
        <v>1.5277029499854999</v>
      </c>
      <c r="K23" s="105">
        <v>1.5739767559486</v>
      </c>
      <c r="L23" s="105">
        <v>1.5461633877937999</v>
      </c>
      <c r="M23" s="105">
        <v>1.3599082666097</v>
      </c>
      <c r="N23" s="105">
        <v>1.1151692783581</v>
      </c>
      <c r="O23" s="105">
        <v>0.82160813773948005</v>
      </c>
      <c r="P23" s="105">
        <v>0.80606525100074999</v>
      </c>
      <c r="Q23" s="105">
        <v>0.71431269506549999</v>
      </c>
      <c r="R23" s="105">
        <v>0.74798056076576003</v>
      </c>
      <c r="S23" s="105">
        <v>0.88361891778658996</v>
      </c>
      <c r="T23" s="105">
        <v>0.90271931369006997</v>
      </c>
      <c r="U23" s="105">
        <v>1.0572193031074999</v>
      </c>
      <c r="V23" s="105">
        <v>1.0864510208469</v>
      </c>
      <c r="W23" s="105">
        <v>0.98168735171267996</v>
      </c>
      <c r="X23" s="105">
        <v>0.84666973181050997</v>
      </c>
      <c r="Y23" s="105">
        <v>0.87031291632389995</v>
      </c>
      <c r="Z23" s="105">
        <v>0.96478657030143</v>
      </c>
      <c r="AA23" s="105">
        <v>1.115591777626</v>
      </c>
      <c r="AB23" s="105">
        <v>1.2451974377685999</v>
      </c>
      <c r="AC23" s="105">
        <v>1.2557396556956999</v>
      </c>
      <c r="AD23" s="105">
        <v>1.4426617792748999</v>
      </c>
      <c r="AE23" s="105">
        <v>1.2965463414042</v>
      </c>
      <c r="AF23" s="105">
        <v>0.99729105253099004</v>
      </c>
      <c r="AG23" s="105">
        <v>0.99272345299473996</v>
      </c>
      <c r="AH23" s="105">
        <v>1.0868804629038999</v>
      </c>
      <c r="AI23" s="105">
        <v>0.80963162819508006</v>
      </c>
      <c r="AJ23" s="105">
        <v>0.87399848054969997</v>
      </c>
      <c r="AK23" s="105">
        <v>0.86060691913035003</v>
      </c>
      <c r="AL23" s="105">
        <v>1.0953848089842999</v>
      </c>
      <c r="AM23" s="105">
        <v>1.3138260268680999</v>
      </c>
      <c r="AN23" s="105">
        <v>1.3615555302580999</v>
      </c>
      <c r="AO23" s="105">
        <v>1.1324357815274999</v>
      </c>
      <c r="AP23" s="105">
        <v>1.2830254511428001</v>
      </c>
      <c r="AQ23" s="105">
        <v>0.85421672141465999</v>
      </c>
      <c r="AR23" s="105">
        <v>1.0170902215708</v>
      </c>
      <c r="AS23" s="105">
        <v>1.0911241350175001</v>
      </c>
      <c r="AT23" s="105">
        <v>1.1363222545231</v>
      </c>
      <c r="AU23" s="105">
        <v>1.1204184274682001</v>
      </c>
      <c r="AV23" s="105">
        <v>1.2455453929266</v>
      </c>
      <c r="AW23" s="105">
        <v>1.3738125758813999</v>
      </c>
      <c r="AX23" s="105">
        <v>1.2106297815706999</v>
      </c>
      <c r="AY23" s="105">
        <v>1.4505089952820001</v>
      </c>
      <c r="AZ23" s="105">
        <v>1.1733284296066</v>
      </c>
      <c r="BA23" s="105">
        <v>1.4488191082976001</v>
      </c>
      <c r="BB23" s="105">
        <v>1.4055261448800001</v>
      </c>
      <c r="BC23" s="105">
        <v>1.4098367143696999</v>
      </c>
      <c r="BD23" s="105">
        <v>1.4592246163564999</v>
      </c>
    </row>
    <row r="24" spans="1:56" x14ac:dyDescent="0.2">
      <c r="A24" s="104" t="s">
        <v>61</v>
      </c>
      <c r="B24" s="105">
        <v>11.239798363298</v>
      </c>
      <c r="C24" s="105">
        <v>11.276616367648</v>
      </c>
      <c r="D24" s="105">
        <v>11.086513407548001</v>
      </c>
      <c r="E24" s="105">
        <v>12.08621443126</v>
      </c>
      <c r="F24" s="105">
        <v>13.069614743967</v>
      </c>
      <c r="G24" s="105">
        <v>13.339819669789</v>
      </c>
      <c r="H24" s="105">
        <v>13.231456116074</v>
      </c>
      <c r="I24" s="105">
        <v>13.938487687095</v>
      </c>
      <c r="J24" s="105">
        <v>14.618934440386001</v>
      </c>
      <c r="K24" s="105">
        <v>15.126197034899</v>
      </c>
      <c r="L24" s="105">
        <v>14.593714905555</v>
      </c>
      <c r="M24" s="105">
        <v>16.205180204788</v>
      </c>
      <c r="N24" s="105">
        <v>16.738828241884001</v>
      </c>
      <c r="O24" s="105">
        <v>17.730979841124999</v>
      </c>
      <c r="P24" s="105">
        <v>18.506658495330001</v>
      </c>
      <c r="Q24" s="105">
        <v>19.512457656552002</v>
      </c>
      <c r="R24" s="105">
        <v>20.452169042152001</v>
      </c>
      <c r="S24" s="105">
        <v>18.893108864072001</v>
      </c>
      <c r="T24" s="105">
        <v>19.274701336355999</v>
      </c>
      <c r="U24" s="105">
        <v>19.600988100898999</v>
      </c>
      <c r="V24" s="105">
        <v>24.573916371637001</v>
      </c>
      <c r="W24" s="105">
        <v>21.991994695612998</v>
      </c>
      <c r="X24" s="105">
        <v>16.228649321001001</v>
      </c>
      <c r="Y24" s="105">
        <v>13.620365167580999</v>
      </c>
      <c r="Z24" s="105">
        <v>3.3001718545698999</v>
      </c>
      <c r="AA24" s="105">
        <v>3.5148109092687001</v>
      </c>
      <c r="AB24" s="105">
        <v>4.3994234411560003</v>
      </c>
      <c r="AC24" s="105">
        <v>8.7232859801899991</v>
      </c>
      <c r="AD24" s="105">
        <v>11.050918296603999</v>
      </c>
      <c r="AE24" s="105">
        <v>10.892227125279</v>
      </c>
      <c r="AF24" s="105">
        <v>14.28116530108</v>
      </c>
      <c r="AG24" s="105">
        <v>14.096773310573999</v>
      </c>
      <c r="AH24" s="105">
        <v>14.828200609204</v>
      </c>
      <c r="AI24" s="105">
        <v>15.188665899232999</v>
      </c>
      <c r="AJ24" s="105">
        <v>16.034139306945001</v>
      </c>
      <c r="AK24" s="105">
        <v>16.846328006438</v>
      </c>
      <c r="AL24" s="105">
        <v>18.690450599675</v>
      </c>
      <c r="AM24" s="105">
        <v>19.72522926689</v>
      </c>
      <c r="AN24" s="105">
        <v>21.652267213449001</v>
      </c>
      <c r="AO24" s="105">
        <v>21.660050748816001</v>
      </c>
      <c r="AP24" s="105">
        <v>22.217568508957999</v>
      </c>
      <c r="AQ24" s="105">
        <v>25.268070616418999</v>
      </c>
      <c r="AR24" s="105">
        <v>23.31084807165</v>
      </c>
      <c r="AS24" s="105">
        <v>23.213243245966002</v>
      </c>
      <c r="AT24" s="105">
        <v>20.795728090183001</v>
      </c>
      <c r="AU24" s="105">
        <v>20.830862507591</v>
      </c>
      <c r="AV24" s="105">
        <v>23.506158150308</v>
      </c>
      <c r="AW24" s="105">
        <v>23.989764781525</v>
      </c>
      <c r="AX24" s="105">
        <v>24.064219740437</v>
      </c>
      <c r="AY24" s="105">
        <v>22.597505466668</v>
      </c>
      <c r="AZ24" s="105">
        <v>22.536390660647999</v>
      </c>
      <c r="BA24" s="105">
        <v>23.009666280076999</v>
      </c>
      <c r="BB24" s="105">
        <v>22.398557194224999</v>
      </c>
      <c r="BC24" s="105">
        <v>20.828848716711999</v>
      </c>
      <c r="BD24" s="105">
        <v>20.407390229726001</v>
      </c>
    </row>
    <row r="25" spans="1:56" x14ac:dyDescent="0.2">
      <c r="A25" s="104" t="s">
        <v>54</v>
      </c>
      <c r="B25" s="105">
        <v>60.164954314782001</v>
      </c>
      <c r="C25" s="105">
        <v>60.261002708409997</v>
      </c>
      <c r="D25" s="105">
        <v>64.372177770383004</v>
      </c>
      <c r="E25" s="105">
        <v>70.345684067952007</v>
      </c>
      <c r="F25" s="105">
        <v>76.149693644653993</v>
      </c>
      <c r="G25" s="105">
        <v>81.829974469126995</v>
      </c>
      <c r="H25" s="105">
        <v>85.360764271660997</v>
      </c>
      <c r="I25" s="105">
        <v>88.278525627300994</v>
      </c>
      <c r="J25" s="105">
        <v>91.877762425176002</v>
      </c>
      <c r="K25" s="105">
        <v>95.081519824661001</v>
      </c>
      <c r="L25" s="105">
        <v>98.641838596103</v>
      </c>
      <c r="M25" s="105">
        <v>100.52813280562999</v>
      </c>
      <c r="N25" s="105">
        <v>101.46915473388999</v>
      </c>
      <c r="O25" s="105">
        <v>102.00945309252</v>
      </c>
      <c r="P25" s="105">
        <v>101.541899781</v>
      </c>
      <c r="Q25" s="105">
        <v>101.53749650511</v>
      </c>
      <c r="R25" s="105">
        <v>101.98883586732001</v>
      </c>
      <c r="S25" s="105">
        <v>102.58729644071001</v>
      </c>
      <c r="T25" s="105">
        <v>100.99897751626</v>
      </c>
      <c r="U25" s="105">
        <v>97.52022246093</v>
      </c>
      <c r="V25" s="105">
        <v>105.53320533819</v>
      </c>
      <c r="W25" s="105">
        <v>101.58547523935</v>
      </c>
      <c r="X25" s="105">
        <v>91.841851129719004</v>
      </c>
      <c r="Y25" s="105">
        <v>79.292655804053993</v>
      </c>
      <c r="Z25" s="105">
        <v>67.594052614949007</v>
      </c>
      <c r="AA25" s="105">
        <v>60.427344588560999</v>
      </c>
      <c r="AB25" s="105">
        <v>61.358655789821</v>
      </c>
      <c r="AC25" s="105">
        <v>61.807053089873001</v>
      </c>
      <c r="AD25" s="105">
        <v>60.307570785598998</v>
      </c>
      <c r="AE25" s="105">
        <v>58.161413348205002</v>
      </c>
      <c r="AF25" s="105">
        <v>56.259894177290001</v>
      </c>
      <c r="AG25" s="105">
        <v>54.998715380042</v>
      </c>
      <c r="AH25" s="105">
        <v>55.190384392292998</v>
      </c>
      <c r="AI25" s="105">
        <v>55.831136325703</v>
      </c>
      <c r="AJ25" s="105">
        <v>59.187545833226999</v>
      </c>
      <c r="AK25" s="105">
        <v>60.019239909553001</v>
      </c>
      <c r="AL25" s="105">
        <v>62.463718470408999</v>
      </c>
      <c r="AM25" s="105">
        <v>61.058865935371003</v>
      </c>
      <c r="AN25" s="105">
        <v>64.765471476338007</v>
      </c>
      <c r="AO25" s="105">
        <v>61.606560273701</v>
      </c>
      <c r="AP25" s="105">
        <v>66.120355200773005</v>
      </c>
      <c r="AQ25" s="105">
        <v>62.961032005591001</v>
      </c>
      <c r="AR25" s="105">
        <v>64.268962830781007</v>
      </c>
      <c r="AS25" s="105">
        <v>64.429471220582002</v>
      </c>
      <c r="AT25" s="105">
        <v>63.970865093971</v>
      </c>
      <c r="AU25" s="105">
        <v>59.168290708455999</v>
      </c>
      <c r="AV25" s="105">
        <v>59.062938677303002</v>
      </c>
      <c r="AW25" s="105">
        <v>60.221768853602001</v>
      </c>
      <c r="AX25" s="105">
        <v>63.448575214618003</v>
      </c>
      <c r="AY25" s="105">
        <v>61.247485705518002</v>
      </c>
      <c r="AZ25" s="105">
        <v>58.16005118028</v>
      </c>
      <c r="BA25" s="105">
        <v>58.642280714872001</v>
      </c>
      <c r="BB25" s="105">
        <v>55.894496521192998</v>
      </c>
      <c r="BC25" s="105">
        <v>53.820355655724001</v>
      </c>
      <c r="BD25" s="105">
        <v>54.215797812273003</v>
      </c>
    </row>
    <row r="26" spans="1:56" x14ac:dyDescent="0.2">
      <c r="A26" s="104" t="s">
        <v>56</v>
      </c>
      <c r="B26" s="105">
        <v>5.988038445011E-2</v>
      </c>
      <c r="C26" s="105">
        <v>5.9853962216207E-2</v>
      </c>
      <c r="D26" s="105">
        <v>7.2618348378183997E-2</v>
      </c>
      <c r="E26" s="105">
        <v>7.3267950838133006E-2</v>
      </c>
      <c r="F26" s="105">
        <v>6.5445985862628994E-2</v>
      </c>
      <c r="G26" s="105">
        <v>7.8950224318154003E-2</v>
      </c>
      <c r="H26" s="105">
        <v>7.1722985375694007E-2</v>
      </c>
      <c r="I26" s="105">
        <v>7.9053804009457995E-2</v>
      </c>
      <c r="J26" s="105">
        <v>7.9083103544538E-2</v>
      </c>
      <c r="K26" s="105">
        <v>7.8245754099444995E-2</v>
      </c>
      <c r="L26" s="105">
        <v>7.7389500974508002E-2</v>
      </c>
      <c r="M26" s="105">
        <v>7.1349339218788999E-2</v>
      </c>
      <c r="N26" s="105">
        <v>6.2504751769788994E-2</v>
      </c>
      <c r="O26" s="105">
        <v>6.1317686054315E-2</v>
      </c>
      <c r="P26" s="105">
        <v>7.2742737370488003E-2</v>
      </c>
      <c r="Q26" s="105">
        <v>7.3024253811935003E-2</v>
      </c>
      <c r="R26" s="105">
        <v>9.4230440661509998E-2</v>
      </c>
      <c r="S26" s="105">
        <v>8.2151559329703999E-2</v>
      </c>
      <c r="T26" s="105">
        <v>6.4721018162481006E-2</v>
      </c>
      <c r="U26" s="105">
        <v>9.6880298369885001E-2</v>
      </c>
      <c r="V26" s="105">
        <v>0.12645044385182999</v>
      </c>
      <c r="W26" s="105">
        <v>0.14480341552684001</v>
      </c>
      <c r="X26" s="105">
        <v>0.12122113312787999</v>
      </c>
      <c r="Y26" s="105">
        <v>0.11830204249447</v>
      </c>
      <c r="Z26" s="105">
        <v>0.11488993775093</v>
      </c>
      <c r="AA26" s="105">
        <v>0.12977720217308999</v>
      </c>
      <c r="AB26" s="105">
        <v>0.10801829719273</v>
      </c>
      <c r="AC26" s="105">
        <v>0.18584739877167</v>
      </c>
      <c r="AD26" s="105">
        <v>0.18893476675008999</v>
      </c>
      <c r="AE26" s="105">
        <v>0.19728972615299001</v>
      </c>
      <c r="AF26" s="105">
        <v>0.13973573840257</v>
      </c>
      <c r="AG26" s="105">
        <v>0.14252555044104001</v>
      </c>
      <c r="AH26" s="105">
        <v>0.1421737972165</v>
      </c>
      <c r="AI26" s="105">
        <v>0.14967837346389001</v>
      </c>
      <c r="AJ26" s="105">
        <v>0.13724611814818999</v>
      </c>
      <c r="AK26" s="105">
        <v>0.15086534690368</v>
      </c>
      <c r="AL26" s="105">
        <v>0.17446560386845</v>
      </c>
      <c r="AM26" s="105">
        <v>0.16836240933492</v>
      </c>
      <c r="AN26" s="105">
        <v>0.16284740602777001</v>
      </c>
      <c r="AO26" s="105">
        <v>0.19673626052980001</v>
      </c>
      <c r="AP26" s="105">
        <v>0.23328534189148001</v>
      </c>
      <c r="AQ26" s="105">
        <v>0.14999781853758001</v>
      </c>
      <c r="AR26" s="105">
        <v>0.16290577366282999</v>
      </c>
      <c r="AS26" s="105">
        <v>0.20565637810708001</v>
      </c>
      <c r="AT26" s="105">
        <v>0.2044908885491</v>
      </c>
      <c r="AU26" s="105">
        <v>0.24719542173038</v>
      </c>
      <c r="AV26" s="105">
        <v>0.26078067563702001</v>
      </c>
      <c r="AW26" s="105">
        <v>0.28469033466963001</v>
      </c>
      <c r="AX26" s="105">
        <v>0.28455270829156998</v>
      </c>
      <c r="AY26" s="105">
        <v>0.39816583335791</v>
      </c>
      <c r="AZ26" s="105">
        <v>0.31863512517022002</v>
      </c>
      <c r="BA26" s="105">
        <v>0.33609877675368999</v>
      </c>
      <c r="BB26" s="105">
        <v>0.35452761013300998</v>
      </c>
      <c r="BC26" s="105">
        <v>0.37563146707826001</v>
      </c>
      <c r="BD26" s="105">
        <v>0.38894262163546001</v>
      </c>
    </row>
    <row r="27" spans="1:56" x14ac:dyDescent="0.2">
      <c r="A27" s="104" t="s">
        <v>58</v>
      </c>
      <c r="B27" s="105">
        <v>0.13880705373614</v>
      </c>
      <c r="C27" s="105">
        <v>0.13869860217342</v>
      </c>
      <c r="D27" s="105">
        <v>0.16897457136847999</v>
      </c>
      <c r="E27" s="105">
        <v>0.17047932827685</v>
      </c>
      <c r="F27" s="105">
        <v>0.15187294720076</v>
      </c>
      <c r="G27" s="105">
        <v>0.18391572624097</v>
      </c>
      <c r="H27" s="105">
        <v>0.16672006447495999</v>
      </c>
      <c r="I27" s="105">
        <v>0.18409981918537</v>
      </c>
      <c r="J27" s="105">
        <v>0.18413813922151001</v>
      </c>
      <c r="K27" s="105">
        <v>0.18211319211081001</v>
      </c>
      <c r="L27" s="105">
        <v>0.18003479056770999</v>
      </c>
      <c r="M27" s="105">
        <v>0.15348806789111999</v>
      </c>
      <c r="N27" s="105">
        <v>0.15212927017510999</v>
      </c>
      <c r="O27" s="105">
        <v>0.15755505521415</v>
      </c>
      <c r="P27" s="105">
        <v>0.17049307646149001</v>
      </c>
      <c r="Q27" s="105">
        <v>0.16635717080490001</v>
      </c>
      <c r="R27" s="105">
        <v>0.16298602255007999</v>
      </c>
      <c r="S27" s="105">
        <v>0.24826781457599001</v>
      </c>
      <c r="T27" s="105">
        <v>0.29157190630412999</v>
      </c>
      <c r="U27" s="105">
        <v>0.36257088234029999</v>
      </c>
      <c r="V27" s="105">
        <v>0.25252680882174</v>
      </c>
      <c r="W27" s="105">
        <v>0.22793815404542001</v>
      </c>
      <c r="X27" s="105">
        <v>0.18012640252056999</v>
      </c>
      <c r="Y27" s="105">
        <v>0.20107088158010999</v>
      </c>
      <c r="Z27" s="105">
        <v>0.19921429166168</v>
      </c>
      <c r="AA27" s="105">
        <v>0.20034081095705999</v>
      </c>
      <c r="AB27" s="105">
        <v>0.20426918746281</v>
      </c>
      <c r="AC27" s="105">
        <v>0.20969319142510001</v>
      </c>
      <c r="AD27" s="105">
        <v>0.21466505873736</v>
      </c>
      <c r="AE27" s="105">
        <v>0.21747091239819</v>
      </c>
      <c r="AF27" s="105">
        <v>0.15043390241601001</v>
      </c>
      <c r="AG27" s="105">
        <v>0.14868273223860001</v>
      </c>
      <c r="AH27" s="105">
        <v>0.16557195653136</v>
      </c>
      <c r="AI27" s="105">
        <v>0.17104493887874</v>
      </c>
      <c r="AJ27" s="105">
        <v>0.17299821990603001</v>
      </c>
      <c r="AK27" s="105">
        <v>0.1860070136643</v>
      </c>
      <c r="AL27" s="105">
        <v>0.23162007140718999</v>
      </c>
      <c r="AM27" s="105">
        <v>0.27711614543827001</v>
      </c>
      <c r="AN27" s="105">
        <v>0.27887004297112</v>
      </c>
      <c r="AO27" s="105">
        <v>0.24474419013109</v>
      </c>
      <c r="AP27" s="105">
        <v>0.30902611336288999</v>
      </c>
      <c r="AQ27" s="105">
        <v>0.15338367029982</v>
      </c>
      <c r="AR27" s="105">
        <v>0.17774561563333999</v>
      </c>
      <c r="AS27" s="105">
        <v>0.19796481893519</v>
      </c>
      <c r="AT27" s="105">
        <v>0.27202850321406002</v>
      </c>
      <c r="AU27" s="105">
        <v>0.23072890815548</v>
      </c>
      <c r="AV27" s="105">
        <v>0.31167914861871998</v>
      </c>
      <c r="AW27" s="105">
        <v>0.28534848275840002</v>
      </c>
      <c r="AX27" s="105">
        <v>0.30087631194553999</v>
      </c>
      <c r="AY27" s="105">
        <v>0.30253953533207001</v>
      </c>
      <c r="AZ27" s="105">
        <v>0.21424332945013999</v>
      </c>
      <c r="BA27" s="105">
        <v>0.24471291043505999</v>
      </c>
      <c r="BB27" s="105">
        <v>0.25752930863592</v>
      </c>
      <c r="BC27" s="105">
        <v>0.25829001678069002</v>
      </c>
      <c r="BD27" s="105">
        <v>0.26731630452723998</v>
      </c>
    </row>
    <row r="28" spans="1:56" x14ac:dyDescent="0.2">
      <c r="A28" s="104" t="s">
        <v>60</v>
      </c>
      <c r="B28" s="105">
        <v>3.0252707450292</v>
      </c>
      <c r="C28" s="105">
        <v>3.7729354979210998</v>
      </c>
      <c r="D28" s="105">
        <v>4.4980730077422999</v>
      </c>
      <c r="E28" s="105">
        <v>4.1881627331638001</v>
      </c>
      <c r="F28" s="105">
        <v>3.9876749937549998</v>
      </c>
      <c r="G28" s="105">
        <v>4.5355844508144996</v>
      </c>
      <c r="H28" s="105">
        <v>5.124784365929</v>
      </c>
      <c r="I28" s="105">
        <v>4.9231622995980002</v>
      </c>
      <c r="J28" s="105">
        <v>5.6101558526854998</v>
      </c>
      <c r="K28" s="105">
        <v>4.9921749076411999</v>
      </c>
      <c r="L28" s="105">
        <v>4.9794916445770001</v>
      </c>
      <c r="M28" s="105">
        <v>5.2991548523895</v>
      </c>
      <c r="N28" s="105">
        <v>5.5218030336122998</v>
      </c>
      <c r="O28" s="105">
        <v>5.6861495635154</v>
      </c>
      <c r="P28" s="105">
        <v>5.1959137053179001</v>
      </c>
      <c r="Q28" s="105">
        <v>5.1173756035130999</v>
      </c>
      <c r="R28" s="105">
        <v>4.7679225523796003</v>
      </c>
      <c r="S28" s="105">
        <v>4.9513743295039996</v>
      </c>
      <c r="T28" s="105">
        <v>5.3616675099793998</v>
      </c>
      <c r="U28" s="105">
        <v>6.1730046935458001</v>
      </c>
      <c r="V28" s="105">
        <v>6.5843388501932001</v>
      </c>
      <c r="W28" s="105">
        <v>6.8993871728173</v>
      </c>
      <c r="X28" s="105">
        <v>7.4305381222833002</v>
      </c>
      <c r="Y28" s="105">
        <v>8.8889179819885999</v>
      </c>
      <c r="Z28" s="105">
        <v>9.5940672680606998</v>
      </c>
      <c r="AA28" s="105">
        <v>8.6740550630158992</v>
      </c>
      <c r="AB28" s="105">
        <v>8.3856028028838008</v>
      </c>
      <c r="AC28" s="105">
        <v>10.167646941880999</v>
      </c>
      <c r="AD28" s="105">
        <v>10.174873993251</v>
      </c>
      <c r="AE28" s="105">
        <v>8.8772468004257004</v>
      </c>
      <c r="AF28" s="105">
        <v>8.2048374925598999</v>
      </c>
      <c r="AG28" s="105">
        <v>7.9362839106283998</v>
      </c>
      <c r="AH28" s="105">
        <v>8.4678910134405001</v>
      </c>
      <c r="AI28" s="105">
        <v>9.0190712631211998</v>
      </c>
      <c r="AJ28" s="105">
        <v>9.4522230223177992</v>
      </c>
      <c r="AK28" s="105">
        <v>9.9371829058735006</v>
      </c>
      <c r="AL28" s="105">
        <v>10.781560812594</v>
      </c>
      <c r="AM28" s="105">
        <v>11.996015629711</v>
      </c>
      <c r="AN28" s="105">
        <v>12.843447962796001</v>
      </c>
      <c r="AO28" s="105">
        <v>13.659431041425</v>
      </c>
      <c r="AP28" s="105">
        <v>14.792726506325</v>
      </c>
      <c r="AQ28" s="105">
        <v>16.094818211082</v>
      </c>
      <c r="AR28" s="105">
        <v>17.041380000396</v>
      </c>
      <c r="AS28" s="105">
        <v>18.101722851999</v>
      </c>
      <c r="AT28" s="105">
        <v>19.463026104623999</v>
      </c>
      <c r="AU28" s="105">
        <v>19.952313209957001</v>
      </c>
      <c r="AV28" s="105">
        <v>21.360668894766</v>
      </c>
      <c r="AW28" s="105">
        <v>21.783298284838999</v>
      </c>
      <c r="AX28" s="105">
        <v>21.965520097931002</v>
      </c>
      <c r="AY28" s="105">
        <v>21.999733262909</v>
      </c>
      <c r="AZ28" s="105">
        <v>18.565868198221001</v>
      </c>
      <c r="BA28" s="105">
        <v>21.869588856425999</v>
      </c>
      <c r="BB28" s="105">
        <v>23.382280312171002</v>
      </c>
      <c r="BC28" s="105">
        <v>24.424107620352999</v>
      </c>
      <c r="BD28" s="105">
        <v>28.435621579985</v>
      </c>
    </row>
    <row r="29" spans="1:56" x14ac:dyDescent="0.2">
      <c r="A29" s="104" t="s">
        <v>63</v>
      </c>
      <c r="B29" s="105">
        <v>107.13882383179001</v>
      </c>
      <c r="C29" s="105">
        <v>106.77845382287001</v>
      </c>
      <c r="D29" s="105">
        <v>116.26309086878</v>
      </c>
      <c r="E29" s="105">
        <v>135.21402675982</v>
      </c>
      <c r="F29" s="105">
        <v>146.00123018778999</v>
      </c>
      <c r="G29" s="105">
        <v>156.48496924749</v>
      </c>
      <c r="H29" s="105">
        <v>171.92438842336</v>
      </c>
      <c r="I29" s="105">
        <v>179.59631572603001</v>
      </c>
      <c r="J29" s="105">
        <v>194.20198492404</v>
      </c>
      <c r="K29" s="105">
        <v>207.38264502729999</v>
      </c>
      <c r="L29" s="105">
        <v>207.11924927441001</v>
      </c>
      <c r="M29" s="105">
        <v>191.27459989456</v>
      </c>
      <c r="N29" s="105">
        <v>189.31759248677</v>
      </c>
      <c r="O29" s="105">
        <v>181.62438985068999</v>
      </c>
      <c r="P29" s="105">
        <v>184.75307691933</v>
      </c>
      <c r="Q29" s="105">
        <v>198.04738200796001</v>
      </c>
      <c r="R29" s="105">
        <v>216.92814226579</v>
      </c>
      <c r="S29" s="105">
        <v>222.92728539885999</v>
      </c>
      <c r="T29" s="105">
        <v>227.76556035460001</v>
      </c>
      <c r="U29" s="105">
        <v>230.96565008210999</v>
      </c>
      <c r="V29" s="105">
        <v>226.888850934</v>
      </c>
      <c r="W29" s="105">
        <v>235.26469214589</v>
      </c>
      <c r="X29" s="105">
        <v>238.69582227910001</v>
      </c>
      <c r="Y29" s="105">
        <v>249.32969094294</v>
      </c>
      <c r="Z29" s="105">
        <v>258.74992003955998</v>
      </c>
      <c r="AA29" s="105">
        <v>280.02895905252001</v>
      </c>
      <c r="AB29" s="105">
        <v>300.63440039301003</v>
      </c>
      <c r="AC29" s="105">
        <v>319.24834216065</v>
      </c>
      <c r="AD29" s="105">
        <v>328.55884704086998</v>
      </c>
      <c r="AE29" s="105">
        <v>335.91477573343002</v>
      </c>
      <c r="AF29" s="105">
        <v>349.40761521356001</v>
      </c>
      <c r="AG29" s="105">
        <v>351.33670338734998</v>
      </c>
      <c r="AH29" s="105">
        <v>351.43699368687999</v>
      </c>
      <c r="AI29" s="105">
        <v>346.50552576894</v>
      </c>
      <c r="AJ29" s="105">
        <v>365.31061916777998</v>
      </c>
      <c r="AK29" s="105">
        <v>369.25744838712001</v>
      </c>
      <c r="AL29" s="105">
        <v>373.68725916095002</v>
      </c>
      <c r="AM29" s="105">
        <v>393.12537595448998</v>
      </c>
      <c r="AN29" s="105">
        <v>412.79126959293001</v>
      </c>
      <c r="AO29" s="105">
        <v>385.59332164028001</v>
      </c>
      <c r="AP29" s="105">
        <v>439.92191255679001</v>
      </c>
      <c r="AQ29" s="105">
        <v>463.64296274883998</v>
      </c>
      <c r="AR29" s="105">
        <v>497.90358612107002</v>
      </c>
      <c r="AS29" s="105">
        <v>523.47547839043</v>
      </c>
      <c r="AT29" s="105">
        <v>546.43942526565002</v>
      </c>
      <c r="AU29" s="105">
        <v>517.94076451478998</v>
      </c>
      <c r="AV29" s="105">
        <v>482.71120330329001</v>
      </c>
      <c r="AW29" s="105">
        <v>494.75787703909998</v>
      </c>
      <c r="AX29" s="105">
        <v>471.08357036375003</v>
      </c>
      <c r="AY29" s="105">
        <v>468.57937883286002</v>
      </c>
      <c r="AZ29" s="105">
        <v>447.92102254105998</v>
      </c>
      <c r="BA29" s="105">
        <v>506.23337456910002</v>
      </c>
      <c r="BB29" s="105">
        <v>479.26639523659998</v>
      </c>
      <c r="BC29" s="105">
        <v>480.23496508329998</v>
      </c>
      <c r="BD29" s="105">
        <v>491.46878065337</v>
      </c>
    </row>
    <row r="30" spans="1:56" x14ac:dyDescent="0.2">
      <c r="A30" s="104" t="s">
        <v>53</v>
      </c>
      <c r="B30" s="105">
        <v>0.36032594462201001</v>
      </c>
      <c r="C30" s="105">
        <v>0.35949644656688001</v>
      </c>
      <c r="D30" s="105">
        <v>0.41268471474329999</v>
      </c>
      <c r="E30" s="105">
        <v>0.40859558183234002</v>
      </c>
      <c r="F30" s="105">
        <v>0.37537446235064997</v>
      </c>
      <c r="G30" s="105">
        <v>0.43056485845713999</v>
      </c>
      <c r="H30" s="105">
        <v>0.40852143752594</v>
      </c>
      <c r="I30" s="105">
        <v>0.43679866757044999</v>
      </c>
      <c r="J30" s="105">
        <v>0.44588133306539002</v>
      </c>
      <c r="K30" s="105">
        <v>0.44603763152873999</v>
      </c>
      <c r="L30" s="105">
        <v>0.44485714662980003</v>
      </c>
      <c r="M30" s="105">
        <v>0.44179113937374997</v>
      </c>
      <c r="N30" s="105">
        <v>0.42582626891168002</v>
      </c>
      <c r="O30" s="105">
        <v>0.44039315440516003</v>
      </c>
      <c r="P30" s="105">
        <v>0.41026244951954999</v>
      </c>
      <c r="Q30" s="105">
        <v>0.49918847069476002</v>
      </c>
      <c r="R30" s="105">
        <v>0.53954406560483004</v>
      </c>
      <c r="S30" s="105">
        <v>0.51028852440579997</v>
      </c>
      <c r="T30" s="105">
        <v>0.52328313258430004</v>
      </c>
      <c r="U30" s="105">
        <v>0.59608083990625005</v>
      </c>
      <c r="V30" s="105">
        <v>0.61579439893189003</v>
      </c>
      <c r="W30" s="105">
        <v>0.58657455788762003</v>
      </c>
      <c r="X30" s="105">
        <v>0.57041760347922998</v>
      </c>
      <c r="Y30" s="105">
        <v>0.54294622554592997</v>
      </c>
      <c r="Z30" s="105">
        <v>0.52924272938338002</v>
      </c>
      <c r="AA30" s="105">
        <v>0.54122183728979001</v>
      </c>
      <c r="AB30" s="105">
        <v>0.52870689931308001</v>
      </c>
      <c r="AC30" s="105">
        <v>0.62833057858162</v>
      </c>
      <c r="AD30" s="105">
        <v>0.69071063583009995</v>
      </c>
      <c r="AE30" s="105">
        <v>0.72351939650459995</v>
      </c>
      <c r="AF30" s="105">
        <v>0.58802466787122998</v>
      </c>
      <c r="AG30" s="105">
        <v>0.56493485122535003</v>
      </c>
      <c r="AH30" s="105">
        <v>0.60613134944494995</v>
      </c>
      <c r="AI30" s="105">
        <v>0.63723351208838996</v>
      </c>
      <c r="AJ30" s="105">
        <v>0.63072279432985001</v>
      </c>
      <c r="AK30" s="105">
        <v>0.64569054518832003</v>
      </c>
      <c r="AL30" s="105">
        <v>0.69793460502365001</v>
      </c>
      <c r="AM30" s="105">
        <v>0.67159628464933996</v>
      </c>
      <c r="AN30" s="105">
        <v>0.79210549471749003</v>
      </c>
      <c r="AO30" s="105">
        <v>0.79871767438014996</v>
      </c>
      <c r="AP30" s="105">
        <v>0.82043718760577999</v>
      </c>
      <c r="AQ30" s="105">
        <v>0.67891939290736003</v>
      </c>
      <c r="AR30" s="105">
        <v>0.64358080637307002</v>
      </c>
      <c r="AS30" s="105">
        <v>0.73067169913608998</v>
      </c>
      <c r="AT30" s="105">
        <v>0.66702017252901002</v>
      </c>
      <c r="AU30" s="105">
        <v>0.71952320331477004</v>
      </c>
      <c r="AV30" s="105">
        <v>0.77275262671864997</v>
      </c>
      <c r="AW30" s="105">
        <v>0.68191349591551997</v>
      </c>
      <c r="AX30" s="105">
        <v>0.77817694146630001</v>
      </c>
      <c r="AY30" s="105">
        <v>0.86863143677787003</v>
      </c>
      <c r="AZ30" s="105">
        <v>0.67259725086208999</v>
      </c>
      <c r="BA30" s="105">
        <v>0.65146022212868004</v>
      </c>
      <c r="BB30" s="105">
        <v>0.68887141598468005</v>
      </c>
      <c r="BC30" s="105">
        <v>0.69062871650739999</v>
      </c>
      <c r="BD30" s="105">
        <v>0.71278572509298999</v>
      </c>
    </row>
    <row r="31" spans="1:56" x14ac:dyDescent="0.2">
      <c r="A31" s="104" t="s">
        <v>65</v>
      </c>
      <c r="B31" s="105">
        <v>2.0244158058877999</v>
      </c>
      <c r="C31" s="105">
        <v>1.8710842850152001</v>
      </c>
      <c r="D31" s="105">
        <v>2.2028106154351001</v>
      </c>
      <c r="E31" s="105">
        <v>2.6747638426388001</v>
      </c>
      <c r="F31" s="105">
        <v>2.7759526779954</v>
      </c>
      <c r="G31" s="105">
        <v>2.8613286847757</v>
      </c>
      <c r="H31" s="105">
        <v>3.3071553486276999</v>
      </c>
      <c r="I31" s="105">
        <v>3.3854518160956002</v>
      </c>
      <c r="J31" s="105">
        <v>3.4901399218881002</v>
      </c>
      <c r="K31" s="105">
        <v>3.1636619249061</v>
      </c>
      <c r="L31" s="105">
        <v>3.9541949182906002</v>
      </c>
      <c r="M31" s="105">
        <v>3.3218044151450998</v>
      </c>
      <c r="N31" s="105">
        <v>3.6992247590296001</v>
      </c>
      <c r="O31" s="105">
        <v>4.0310169809826997</v>
      </c>
      <c r="P31" s="105">
        <v>3.9039943303100002</v>
      </c>
      <c r="Q31" s="105">
        <v>3.8488040770246998</v>
      </c>
      <c r="R31" s="105">
        <v>3.6237602480739999</v>
      </c>
      <c r="S31" s="105">
        <v>3.7273805111569001</v>
      </c>
      <c r="T31" s="105">
        <v>4.0582186599650996</v>
      </c>
      <c r="U31" s="105">
        <v>3.9947480730774001</v>
      </c>
      <c r="V31" s="105">
        <v>4.3001173802458998</v>
      </c>
      <c r="W31" s="105">
        <v>4.9096588498624998</v>
      </c>
      <c r="X31" s="105">
        <v>5.3614775002439004</v>
      </c>
      <c r="Y31" s="105">
        <v>5.4110001592341002</v>
      </c>
      <c r="Z31" s="105">
        <v>5.4940109051050001</v>
      </c>
      <c r="AA31" s="105">
        <v>5.8138797583880999</v>
      </c>
      <c r="AB31" s="105">
        <v>6.1076654104793002</v>
      </c>
      <c r="AC31" s="105">
        <v>6.5013102655433004</v>
      </c>
      <c r="AD31" s="105">
        <v>5.7432452438145001</v>
      </c>
      <c r="AE31" s="105">
        <v>6.0084230529529998</v>
      </c>
      <c r="AF31" s="105">
        <v>6.0748493826371002</v>
      </c>
      <c r="AG31" s="105">
        <v>5.8617578166683</v>
      </c>
      <c r="AH31" s="105">
        <v>5.5580529454906999</v>
      </c>
      <c r="AI31" s="105">
        <v>6.4529457558783996</v>
      </c>
      <c r="AJ31" s="105">
        <v>6.2691806118919997</v>
      </c>
      <c r="AK31" s="105">
        <v>6.0092366642938</v>
      </c>
      <c r="AL31" s="105">
        <v>8.6155312135947995</v>
      </c>
      <c r="AM31" s="105">
        <v>8.1843856570929994</v>
      </c>
      <c r="AN31" s="105">
        <v>8.9077758865955001</v>
      </c>
      <c r="AO31" s="105">
        <v>8.0209439795647999</v>
      </c>
      <c r="AP31" s="105">
        <v>7.3795220133418002</v>
      </c>
      <c r="AQ31" s="105">
        <v>7.8612430142761003</v>
      </c>
      <c r="AR31" s="105">
        <v>7.6224435804555002</v>
      </c>
      <c r="AS31" s="105">
        <v>7.7891556843615</v>
      </c>
      <c r="AT31" s="105">
        <v>8.1067661573401999</v>
      </c>
      <c r="AU31" s="105">
        <v>7.3653272232419003</v>
      </c>
      <c r="AV31" s="105">
        <v>7.8994035257290003</v>
      </c>
      <c r="AW31" s="105">
        <v>7.8715701140874001</v>
      </c>
      <c r="AX31" s="105">
        <v>8.0303117770444992</v>
      </c>
      <c r="AY31" s="105">
        <v>7.6035476333399004</v>
      </c>
      <c r="AZ31" s="105">
        <v>10.127928119353999</v>
      </c>
      <c r="BA31" s="105">
        <v>9.9862092708813996</v>
      </c>
      <c r="BB31" s="105">
        <v>9.5371271096973</v>
      </c>
      <c r="BC31" s="105">
        <v>9.7035693494279993</v>
      </c>
      <c r="BD31" s="105">
        <v>9.3666890493237993</v>
      </c>
    </row>
    <row r="32" spans="1:56" x14ac:dyDescent="0.2">
      <c r="A32" s="104" t="s">
        <v>59</v>
      </c>
      <c r="B32" s="105">
        <v>3.5129400959206997E-2</v>
      </c>
      <c r="C32" s="105">
        <v>3.7135073971839003E-2</v>
      </c>
      <c r="D32" s="105">
        <v>4.0325497576308003E-2</v>
      </c>
      <c r="E32" s="105">
        <v>4.2363206348084E-2</v>
      </c>
      <c r="F32" s="105">
        <v>4.3179728757247002E-2</v>
      </c>
      <c r="G32" s="105">
        <v>4.2767593360759998E-2</v>
      </c>
      <c r="H32" s="105">
        <v>4.4625022191322E-2</v>
      </c>
      <c r="I32" s="105">
        <v>4.7088863451128997E-2</v>
      </c>
      <c r="J32" s="105">
        <v>4.9704800397123002E-2</v>
      </c>
      <c r="K32" s="105">
        <v>5.1316646598697002E-2</v>
      </c>
      <c r="L32" s="105">
        <v>5.1812869923871997E-2</v>
      </c>
      <c r="M32" s="105">
        <v>7.8131431201482998E-2</v>
      </c>
      <c r="N32" s="105">
        <v>7.7733675733288002E-2</v>
      </c>
      <c r="O32" s="105">
        <v>7.8890343085197004E-2</v>
      </c>
      <c r="P32" s="105">
        <v>7.7448971425348997E-2</v>
      </c>
      <c r="Q32" s="105">
        <v>8.2356360600552E-2</v>
      </c>
      <c r="R32" s="105">
        <v>8.2956485933302002E-2</v>
      </c>
      <c r="S32" s="105">
        <v>0.12860695087043</v>
      </c>
      <c r="T32" s="105">
        <v>0.13347745350672</v>
      </c>
      <c r="U32" s="105">
        <v>0.13527517664654001</v>
      </c>
      <c r="V32" s="105">
        <v>0.18068790677284</v>
      </c>
      <c r="W32" s="105">
        <v>0.18786946809242</v>
      </c>
      <c r="X32" s="105">
        <v>0.18593732883753</v>
      </c>
      <c r="Y32" s="105">
        <v>0.19883814627997001</v>
      </c>
      <c r="Z32" s="105">
        <v>0.25764642455141001</v>
      </c>
      <c r="AA32" s="105">
        <v>0.32079885741688002</v>
      </c>
      <c r="AB32" s="105">
        <v>0.35788014593961998</v>
      </c>
      <c r="AC32" s="105">
        <v>0.3782736566812</v>
      </c>
      <c r="AD32" s="105">
        <v>0.39592666166031998</v>
      </c>
      <c r="AE32" s="105">
        <v>0.40055230974883999</v>
      </c>
      <c r="AF32" s="105">
        <v>0.40535445614894</v>
      </c>
      <c r="AG32" s="105">
        <v>0.43920663309862001</v>
      </c>
      <c r="AH32" s="105">
        <v>0.4773802526598</v>
      </c>
      <c r="AI32" s="105">
        <v>0.49596337500449</v>
      </c>
      <c r="AJ32" s="105">
        <v>0.50097120268549999</v>
      </c>
      <c r="AK32" s="105">
        <v>0.54294274376479001</v>
      </c>
      <c r="AL32" s="105">
        <v>0.56855966878726005</v>
      </c>
      <c r="AM32" s="105">
        <v>0.57728656031874004</v>
      </c>
      <c r="AN32" s="105">
        <v>0.57965883435986998</v>
      </c>
      <c r="AO32" s="105">
        <v>0.80110460066872002</v>
      </c>
      <c r="AP32" s="105">
        <v>0.90501515855930004</v>
      </c>
      <c r="AQ32" s="105">
        <v>1.1061539945375001</v>
      </c>
      <c r="AR32" s="105">
        <v>1.0551029391685001</v>
      </c>
      <c r="AS32" s="105">
        <v>1.1067601406256</v>
      </c>
      <c r="AT32" s="105">
        <v>1.1292891397111</v>
      </c>
      <c r="AU32" s="105">
        <v>1.3095970059452</v>
      </c>
      <c r="AV32" s="105">
        <v>1.4244289516316</v>
      </c>
      <c r="AW32" s="105">
        <v>1.4735986294718999</v>
      </c>
      <c r="AX32" s="105">
        <v>1.7504997729264</v>
      </c>
      <c r="AY32" s="105">
        <v>1.8062828713628001</v>
      </c>
      <c r="AZ32" s="105">
        <v>1.4131173163068</v>
      </c>
      <c r="BA32" s="105">
        <v>1.5445145939219</v>
      </c>
      <c r="BB32" s="105">
        <v>1.5171799960451999</v>
      </c>
      <c r="BC32" s="105">
        <v>1.5607361726754001</v>
      </c>
      <c r="BD32" s="105">
        <v>1.5918962070766001</v>
      </c>
    </row>
    <row r="33" spans="1:56" x14ac:dyDescent="0.2">
      <c r="A33" s="104" t="s">
        <v>62</v>
      </c>
      <c r="B33" s="105">
        <v>0.15362377036468</v>
      </c>
      <c r="C33" s="105">
        <v>0.15373341982211999</v>
      </c>
      <c r="D33" s="105">
        <v>0.19722776968239999</v>
      </c>
      <c r="E33" s="105">
        <v>0.26252811298091999</v>
      </c>
      <c r="F33" s="105">
        <v>0.45341005406196999</v>
      </c>
      <c r="G33" s="105">
        <v>0.56084544776956002</v>
      </c>
      <c r="H33" s="105">
        <v>0.81810126456364995</v>
      </c>
      <c r="I33" s="105">
        <v>0.93373680047726004</v>
      </c>
      <c r="J33" s="105">
        <v>1.0548126264732001</v>
      </c>
      <c r="K33" s="105">
        <v>1.2008945133544</v>
      </c>
      <c r="L33" s="105">
        <v>1.2680934036036999</v>
      </c>
      <c r="M33" s="105">
        <v>1.3860023584246</v>
      </c>
      <c r="N33" s="105">
        <v>1.4461999488035</v>
      </c>
      <c r="O33" s="105">
        <v>1.4171181782336</v>
      </c>
      <c r="P33" s="105">
        <v>1.4121341999093</v>
      </c>
      <c r="Q33" s="105">
        <v>1.5115196674635001</v>
      </c>
      <c r="R33" s="105">
        <v>1.7384048566165</v>
      </c>
      <c r="S33" s="105">
        <v>1.8039693389075</v>
      </c>
      <c r="T33" s="105">
        <v>2.1645052329671</v>
      </c>
      <c r="U33" s="105">
        <v>2.3855893624658999</v>
      </c>
      <c r="V33" s="105">
        <v>2.8230262274953999</v>
      </c>
      <c r="W33" s="105">
        <v>2.7922094903637</v>
      </c>
      <c r="X33" s="105">
        <v>3.3975713475278999</v>
      </c>
      <c r="Y33" s="105">
        <v>3.3509001875785001</v>
      </c>
      <c r="Z33" s="105">
        <v>3.2126790086275001</v>
      </c>
      <c r="AA33" s="105">
        <v>3.3417366794550998</v>
      </c>
      <c r="AB33" s="105">
        <v>3.0121985203153998</v>
      </c>
      <c r="AC33" s="105">
        <v>3.2157740657204998</v>
      </c>
      <c r="AD33" s="105">
        <v>3.8274158485998</v>
      </c>
      <c r="AE33" s="105">
        <v>4.0331894497859997</v>
      </c>
      <c r="AF33" s="105">
        <v>4.0996474207439997</v>
      </c>
      <c r="AG33" s="105">
        <v>3.9558187415366</v>
      </c>
      <c r="AH33" s="105">
        <v>4.1753509072153996</v>
      </c>
      <c r="AI33" s="105">
        <v>4.1353766297736998</v>
      </c>
      <c r="AJ33" s="105">
        <v>4.0533640152609003</v>
      </c>
      <c r="AK33" s="105">
        <v>4.3906591811320004</v>
      </c>
      <c r="AL33" s="105">
        <v>4.1485926443394003</v>
      </c>
      <c r="AM33" s="105">
        <v>4.4228863829001002</v>
      </c>
      <c r="AN33" s="105">
        <v>4.5093589705305996</v>
      </c>
      <c r="AO33" s="105">
        <v>4.1278958574753002</v>
      </c>
      <c r="AP33" s="105">
        <v>3.3821717820538999</v>
      </c>
      <c r="AQ33" s="105">
        <v>4.0133340026292004</v>
      </c>
      <c r="AR33" s="105">
        <v>3.5247484414582</v>
      </c>
      <c r="AS33" s="105">
        <v>5.5217728311891996</v>
      </c>
      <c r="AT33" s="105">
        <v>7.1481066517271996</v>
      </c>
      <c r="AU33" s="105">
        <v>7.0909824484415003</v>
      </c>
      <c r="AV33" s="105">
        <v>6.752365204078</v>
      </c>
      <c r="AW33" s="105">
        <v>7.4408479990757002</v>
      </c>
      <c r="AX33" s="105">
        <v>8.2087605549592002</v>
      </c>
      <c r="AY33" s="105">
        <v>7.3419838727022002</v>
      </c>
      <c r="AZ33" s="105">
        <v>6.0919163740744997</v>
      </c>
      <c r="BA33" s="105">
        <v>6.5464261366625003</v>
      </c>
      <c r="BB33" s="105">
        <v>6.8376840075796004</v>
      </c>
      <c r="BC33" s="105">
        <v>6.7206685786345997</v>
      </c>
      <c r="BD33" s="105">
        <v>6.9016007604520997</v>
      </c>
    </row>
    <row r="34" spans="1:56" x14ac:dyDescent="0.2">
      <c r="A34" s="104" t="s">
        <v>74</v>
      </c>
      <c r="B34" s="105">
        <v>7.5714400299869006E-2</v>
      </c>
      <c r="C34" s="105">
        <v>7.5745614170285996E-2</v>
      </c>
      <c r="D34" s="105">
        <v>7.5494079047162002E-2</v>
      </c>
      <c r="E34" s="105">
        <v>7.8013814010173002E-2</v>
      </c>
      <c r="F34" s="105">
        <v>8.3977253206729996E-2</v>
      </c>
      <c r="G34" s="105">
        <v>8.7074279653677006E-2</v>
      </c>
      <c r="H34" s="105">
        <v>9.0262258912408994E-2</v>
      </c>
      <c r="I34" s="105">
        <v>9.3308380575662001E-2</v>
      </c>
      <c r="J34" s="105">
        <v>9.4845136314083006E-2</v>
      </c>
      <c r="K34" s="105">
        <v>0.10890048156197001</v>
      </c>
      <c r="L34" s="105">
        <v>0.10709139269035001</v>
      </c>
      <c r="M34" s="105">
        <v>0.13199281506765001</v>
      </c>
      <c r="N34" s="105">
        <v>0.13206664595720999</v>
      </c>
      <c r="O34" s="105">
        <v>0.15420100491972999</v>
      </c>
      <c r="P34" s="105">
        <v>0.13968657849117</v>
      </c>
      <c r="Q34" s="105">
        <v>0.13939598421641</v>
      </c>
      <c r="R34" s="105">
        <v>0.17420714989461</v>
      </c>
      <c r="S34" s="105">
        <v>0.22350816098108001</v>
      </c>
      <c r="T34" s="105">
        <v>0.20570671649072</v>
      </c>
      <c r="U34" s="105">
        <v>0.19015857814566001</v>
      </c>
      <c r="V34" s="105">
        <v>0.15933482842307001</v>
      </c>
      <c r="W34" s="105">
        <v>0.21073386311969999</v>
      </c>
      <c r="X34" s="105">
        <v>0.16984484502474001</v>
      </c>
      <c r="Y34" s="105">
        <v>0.18468537913406999</v>
      </c>
      <c r="Z34" s="105">
        <v>0.19377396356127999</v>
      </c>
      <c r="AA34" s="105">
        <v>0.19922165606559999</v>
      </c>
      <c r="AB34" s="105">
        <v>0.21641152957743001</v>
      </c>
      <c r="AC34" s="105">
        <v>0.21502533028799001</v>
      </c>
      <c r="AD34" s="105">
        <v>0.22000339749539</v>
      </c>
      <c r="AE34" s="105">
        <v>0.22929743285883</v>
      </c>
      <c r="AF34" s="105">
        <v>0.25640760962779002</v>
      </c>
      <c r="AG34" s="105">
        <v>0.27322507279167002</v>
      </c>
      <c r="AH34" s="105">
        <v>0.27920980125185002</v>
      </c>
      <c r="AI34" s="105">
        <v>0.26436208642761999</v>
      </c>
      <c r="AJ34" s="105">
        <v>0.25630793989765999</v>
      </c>
      <c r="AK34" s="105">
        <v>0.25261838775313</v>
      </c>
      <c r="AL34" s="105">
        <v>0.26779702561680002</v>
      </c>
      <c r="AM34" s="105">
        <v>0.26822279597731002</v>
      </c>
      <c r="AN34" s="105">
        <v>0.20052855021607</v>
      </c>
      <c r="AO34" s="105">
        <v>0.19558599244812</v>
      </c>
      <c r="AP34" s="105">
        <v>0.19993763218995</v>
      </c>
      <c r="AQ34" s="105">
        <v>0.21749913246276001</v>
      </c>
      <c r="AR34" s="105">
        <v>0.22106439435437999</v>
      </c>
      <c r="AS34" s="105">
        <v>0.14883012495089001</v>
      </c>
      <c r="AT34" s="105">
        <v>0.16165942516105</v>
      </c>
      <c r="AU34" s="105">
        <v>0.23339927897988</v>
      </c>
      <c r="AV34" s="105">
        <v>0.25152409109508</v>
      </c>
      <c r="AW34" s="105">
        <v>0.26467848016114998</v>
      </c>
      <c r="AX34" s="105">
        <v>0.29345987293441</v>
      </c>
      <c r="AY34" s="105">
        <v>0.30237432310411</v>
      </c>
      <c r="AZ34" s="105">
        <v>0.31843154518039002</v>
      </c>
      <c r="BA34" s="105">
        <v>0.32266007731851998</v>
      </c>
      <c r="BB34" s="105">
        <v>0.32245273437451</v>
      </c>
      <c r="BC34" s="105">
        <v>0.33253348127340998</v>
      </c>
      <c r="BD34" s="105">
        <v>0.33740744796998001</v>
      </c>
    </row>
    <row r="35" spans="1:56" x14ac:dyDescent="0.2">
      <c r="A35" s="104" t="s">
        <v>72</v>
      </c>
      <c r="B35" s="105">
        <v>358.16187104369999</v>
      </c>
      <c r="C35" s="105">
        <v>365.81970392467002</v>
      </c>
      <c r="D35" s="105">
        <v>383.07006243792</v>
      </c>
      <c r="E35" s="105">
        <v>402.01653930369997</v>
      </c>
      <c r="F35" s="105">
        <v>410.09225813625</v>
      </c>
      <c r="G35" s="105">
        <v>400.24864313111999</v>
      </c>
      <c r="H35" s="105">
        <v>413.39720549227002</v>
      </c>
      <c r="I35" s="105">
        <v>427.90599430028999</v>
      </c>
      <c r="J35" s="105">
        <v>431.06408035698001</v>
      </c>
      <c r="K35" s="105">
        <v>445.22403499732002</v>
      </c>
      <c r="L35" s="105">
        <v>450.45843545208999</v>
      </c>
      <c r="M35" s="105">
        <v>431.80123351931002</v>
      </c>
      <c r="N35" s="105">
        <v>413.80167633408001</v>
      </c>
      <c r="O35" s="105">
        <v>407.4514704778</v>
      </c>
      <c r="P35" s="105">
        <v>426.80590289025997</v>
      </c>
      <c r="Q35" s="105">
        <v>426.67747023733</v>
      </c>
      <c r="R35" s="105">
        <v>416.60778657600002</v>
      </c>
      <c r="S35" s="105">
        <v>429.34547448277999</v>
      </c>
      <c r="T35" s="105">
        <v>460.36706943567998</v>
      </c>
      <c r="U35" s="105">
        <v>475.49780888431002</v>
      </c>
      <c r="V35" s="105">
        <v>440.50090817557998</v>
      </c>
      <c r="W35" s="105">
        <v>434.55249539703999</v>
      </c>
      <c r="X35" s="105">
        <v>447.31816040191001</v>
      </c>
      <c r="Y35" s="105">
        <v>446.66600524287998</v>
      </c>
      <c r="Z35" s="105">
        <v>463.8857679564</v>
      </c>
      <c r="AA35" s="105">
        <v>475.94274790306002</v>
      </c>
      <c r="AB35" s="105">
        <v>489.86814668442003</v>
      </c>
      <c r="AC35" s="105">
        <v>505.64294986824001</v>
      </c>
      <c r="AD35" s="105">
        <v>513.84788915851004</v>
      </c>
      <c r="AE35" s="105">
        <v>523.44457016598005</v>
      </c>
      <c r="AF35" s="105">
        <v>543.10759646090003</v>
      </c>
      <c r="AG35" s="105">
        <v>534.37557575019002</v>
      </c>
      <c r="AH35" s="105">
        <v>554.06599062248995</v>
      </c>
      <c r="AI35" s="105">
        <v>573.68273691157003</v>
      </c>
      <c r="AJ35" s="105">
        <v>559.74844669705999</v>
      </c>
      <c r="AK35" s="105">
        <v>582.30752928007996</v>
      </c>
      <c r="AL35" s="105">
        <v>574.69737606461001</v>
      </c>
      <c r="AM35" s="105">
        <v>594.64745484456</v>
      </c>
      <c r="AN35" s="105">
        <v>575.41788091844001</v>
      </c>
      <c r="AO35" s="105">
        <v>542.79141701830997</v>
      </c>
      <c r="AP35" s="105">
        <v>562.10989640570006</v>
      </c>
      <c r="AQ35" s="105">
        <v>575.78267097390994</v>
      </c>
      <c r="AR35" s="105">
        <v>567.18403542761996</v>
      </c>
      <c r="AS35" s="105">
        <v>575.21487001454</v>
      </c>
      <c r="AT35" s="105">
        <v>580.31979030825005</v>
      </c>
      <c r="AU35" s="105">
        <v>574.37929012208997</v>
      </c>
      <c r="AV35" s="105">
        <v>574.09827059756003</v>
      </c>
      <c r="AW35" s="105">
        <v>591.8929765204</v>
      </c>
      <c r="AX35" s="105">
        <v>612.58363453995003</v>
      </c>
      <c r="AY35" s="105">
        <v>609.07583527260999</v>
      </c>
      <c r="AZ35" s="105">
        <v>548.44538744219994</v>
      </c>
      <c r="BA35" s="105">
        <v>561.73440306123996</v>
      </c>
      <c r="BB35" s="105">
        <v>575.83518419231996</v>
      </c>
      <c r="BC35" s="105">
        <v>567.09689449434995</v>
      </c>
      <c r="BD35" s="105">
        <v>577.97262406242999</v>
      </c>
    </row>
    <row r="36" spans="1:56" x14ac:dyDescent="0.2">
      <c r="A36" s="104" t="s">
        <v>212</v>
      </c>
      <c r="B36" s="105">
        <v>41.353089831052003</v>
      </c>
      <c r="C36" s="105">
        <v>43.313159964386003</v>
      </c>
      <c r="D36" s="105">
        <v>44.015615756164003</v>
      </c>
      <c r="E36" s="105">
        <v>47.647711104814</v>
      </c>
      <c r="F36" s="105">
        <v>42.960724994415997</v>
      </c>
      <c r="G36" s="105">
        <v>40.554456055823998</v>
      </c>
      <c r="H36" s="105">
        <v>42.237406310349002</v>
      </c>
      <c r="I36" s="105">
        <v>42.657443426147999</v>
      </c>
      <c r="J36" s="105">
        <v>43.860664393664003</v>
      </c>
      <c r="K36" s="105">
        <v>42.538564479531999</v>
      </c>
      <c r="L36" s="105">
        <v>43.299520590861</v>
      </c>
      <c r="M36" s="105">
        <v>40.926262448290998</v>
      </c>
      <c r="N36" s="105">
        <v>38.713713892449</v>
      </c>
      <c r="O36" s="105">
        <v>42.813948476417004</v>
      </c>
      <c r="P36" s="105">
        <v>42.307015596732001</v>
      </c>
      <c r="Q36" s="105">
        <v>45.508573567128998</v>
      </c>
      <c r="R36" s="105">
        <v>45.417577829789003</v>
      </c>
      <c r="S36" s="105">
        <v>43.829280104822999</v>
      </c>
      <c r="T36" s="105">
        <v>43.787549738381003</v>
      </c>
      <c r="U36" s="105">
        <v>43.601268719677002</v>
      </c>
      <c r="V36" s="105">
        <v>44.757254729605002</v>
      </c>
      <c r="W36" s="105">
        <v>47.071166129864999</v>
      </c>
      <c r="X36" s="105">
        <v>47.032848269376998</v>
      </c>
      <c r="Y36" s="105">
        <v>44.724283914372997</v>
      </c>
      <c r="Z36" s="105">
        <v>43.792322435545003</v>
      </c>
      <c r="AA36" s="105">
        <v>44.575106829149</v>
      </c>
      <c r="AB36" s="105">
        <v>45.125240940814997</v>
      </c>
      <c r="AC36" s="105">
        <v>43.834324682675003</v>
      </c>
      <c r="AD36" s="105">
        <v>45.296895696249003</v>
      </c>
      <c r="AE36" s="105">
        <v>45.564878592075999</v>
      </c>
      <c r="AF36" s="105">
        <v>44.764337454002998</v>
      </c>
      <c r="AG36" s="105">
        <v>46.188748967495997</v>
      </c>
      <c r="AH36" s="105">
        <v>44.577856498822001</v>
      </c>
      <c r="AI36" s="105">
        <v>45.858360337503001</v>
      </c>
      <c r="AJ36" s="105">
        <v>46.402894444319998</v>
      </c>
      <c r="AK36" s="105">
        <v>47.033558190256997</v>
      </c>
      <c r="AL36" s="105">
        <v>46.607037354139997</v>
      </c>
      <c r="AM36" s="105">
        <v>44.616316173542003</v>
      </c>
      <c r="AN36" s="105">
        <v>45.980658157733998</v>
      </c>
      <c r="AO36" s="105">
        <v>44.618028237217999</v>
      </c>
      <c r="AP36" s="105">
        <v>46.324558616205003</v>
      </c>
      <c r="AQ36" s="105">
        <v>42.287465114985999</v>
      </c>
      <c r="AR36" s="105">
        <v>43.600246788877001</v>
      </c>
      <c r="AS36" s="105">
        <v>44.606730582611</v>
      </c>
      <c r="AT36" s="105">
        <v>40.895549597397</v>
      </c>
      <c r="AU36" s="105">
        <v>40.221740679664997</v>
      </c>
      <c r="AV36" s="105">
        <v>40.788463734997002</v>
      </c>
      <c r="AW36" s="105">
        <v>39.818284977582998</v>
      </c>
      <c r="AX36" s="105">
        <v>38.517915523752002</v>
      </c>
      <c r="AY36" s="105">
        <v>38.395386996949</v>
      </c>
      <c r="AZ36" s="105">
        <v>35.940116151449999</v>
      </c>
      <c r="BA36" s="105">
        <v>37.630101833196001</v>
      </c>
      <c r="BB36" s="105">
        <v>34.480540812592999</v>
      </c>
      <c r="BC36" s="105">
        <v>33.666093880710001</v>
      </c>
      <c r="BD36" s="105">
        <v>33.732136475895999</v>
      </c>
    </row>
    <row r="37" spans="1:56" x14ac:dyDescent="0.2">
      <c r="A37" s="104" t="s">
        <v>76</v>
      </c>
      <c r="B37" s="105">
        <v>28.861433076160001</v>
      </c>
      <c r="C37" s="105">
        <v>31.307537391166999</v>
      </c>
      <c r="D37" s="105">
        <v>32.649211168748003</v>
      </c>
      <c r="E37" s="105">
        <v>32.565653720067999</v>
      </c>
      <c r="F37" s="105">
        <v>30.734496089785999</v>
      </c>
      <c r="G37" s="105">
        <v>27.938637803696999</v>
      </c>
      <c r="H37" s="105">
        <v>28.570066231492</v>
      </c>
      <c r="I37" s="105">
        <v>26.666191772316999</v>
      </c>
      <c r="J37" s="105">
        <v>27.369707141961001</v>
      </c>
      <c r="K37" s="105">
        <v>29.000449707636999</v>
      </c>
      <c r="L37" s="105">
        <v>28.854196287647</v>
      </c>
      <c r="M37" s="105">
        <v>26.367415696298</v>
      </c>
      <c r="N37" s="105">
        <v>22.364820083053001</v>
      </c>
      <c r="O37" s="105">
        <v>22.868095979664002</v>
      </c>
      <c r="P37" s="105">
        <v>24.101285099055001</v>
      </c>
      <c r="Q37" s="105">
        <v>23.263506998665001</v>
      </c>
      <c r="R37" s="105">
        <v>23.536418591998999</v>
      </c>
      <c r="S37" s="105">
        <v>23.771795255151002</v>
      </c>
      <c r="T37" s="105">
        <v>28.283154119235999</v>
      </c>
      <c r="U37" s="105">
        <v>33.976172193145999</v>
      </c>
      <c r="V37" s="105">
        <v>33.221240483323001</v>
      </c>
      <c r="W37" s="105">
        <v>31.792623712356001</v>
      </c>
      <c r="X37" s="105">
        <v>32.874829296613001</v>
      </c>
      <c r="Y37" s="105">
        <v>34.906420259242999</v>
      </c>
      <c r="Z37" s="105">
        <v>38.138871502825999</v>
      </c>
      <c r="AA37" s="105">
        <v>41.789338199962003</v>
      </c>
      <c r="AB37" s="105">
        <v>47.892897773637003</v>
      </c>
      <c r="AC37" s="105">
        <v>54.357955731841997</v>
      </c>
      <c r="AD37" s="105">
        <v>54.861922101360001</v>
      </c>
      <c r="AE37" s="105">
        <v>57.395277348089998</v>
      </c>
      <c r="AF37" s="105">
        <v>53.856928755661002</v>
      </c>
      <c r="AG37" s="105">
        <v>51.662938554222002</v>
      </c>
      <c r="AH37" s="105">
        <v>52.19840872156</v>
      </c>
      <c r="AI37" s="105">
        <v>54.125510886055999</v>
      </c>
      <c r="AJ37" s="105">
        <v>58.500264149571997</v>
      </c>
      <c r="AK37" s="105">
        <v>59.143195544771999</v>
      </c>
      <c r="AL37" s="105">
        <v>60.360335450091</v>
      </c>
      <c r="AM37" s="105">
        <v>67.752073958075002</v>
      </c>
      <c r="AN37" s="105">
        <v>71.323992436376003</v>
      </c>
      <c r="AO37" s="105">
        <v>68.225808847867995</v>
      </c>
      <c r="AP37" s="105">
        <v>72.323011301123998</v>
      </c>
      <c r="AQ37" s="105">
        <v>79.075339862142997</v>
      </c>
      <c r="AR37" s="105">
        <v>81.348540331638006</v>
      </c>
      <c r="AS37" s="105">
        <v>85.410896720847006</v>
      </c>
      <c r="AT37" s="105">
        <v>78.704627429639004</v>
      </c>
      <c r="AU37" s="105">
        <v>84.379776500125004</v>
      </c>
      <c r="AV37" s="105">
        <v>88.865309079027995</v>
      </c>
      <c r="AW37" s="105">
        <v>89.752528626118007</v>
      </c>
      <c r="AX37" s="105">
        <v>89.819431947124002</v>
      </c>
      <c r="AY37" s="105">
        <v>95.247615166187998</v>
      </c>
      <c r="AZ37" s="105">
        <v>87.510843838034006</v>
      </c>
      <c r="BA37" s="105">
        <v>89.108429864336998</v>
      </c>
      <c r="BB37" s="105">
        <v>90.427910670241999</v>
      </c>
      <c r="BC37" s="105">
        <v>77.007420964625993</v>
      </c>
      <c r="BD37" s="105">
        <v>77.822575007273002</v>
      </c>
    </row>
    <row r="38" spans="1:56" x14ac:dyDescent="0.2">
      <c r="A38" s="104" t="s">
        <v>33</v>
      </c>
      <c r="B38" s="105">
        <v>911.50125127770002</v>
      </c>
      <c r="C38" s="105">
        <v>914.94039795176002</v>
      </c>
      <c r="D38" s="105">
        <v>975.43085283749997</v>
      </c>
      <c r="E38" s="105">
        <v>1015.1822870841</v>
      </c>
      <c r="F38" s="105">
        <v>1032.7302165031999</v>
      </c>
      <c r="G38" s="105">
        <v>1184.1194028069001</v>
      </c>
      <c r="H38" s="105">
        <v>1232.1464900878</v>
      </c>
      <c r="I38" s="105">
        <v>1385.0429244053</v>
      </c>
      <c r="J38" s="105">
        <v>1560.9418495227001</v>
      </c>
      <c r="K38" s="105">
        <v>1598.8734309756001</v>
      </c>
      <c r="L38" s="105">
        <v>1564.7367723954001</v>
      </c>
      <c r="M38" s="105">
        <v>1550.6239251664999</v>
      </c>
      <c r="N38" s="105">
        <v>1620.8450243223001</v>
      </c>
      <c r="O38" s="105">
        <v>1705.5970600428</v>
      </c>
      <c r="P38" s="105">
        <v>1858.5446905736001</v>
      </c>
      <c r="Q38" s="105">
        <v>1878.4719777549001</v>
      </c>
      <c r="R38" s="105">
        <v>1994.7303212869999</v>
      </c>
      <c r="S38" s="105">
        <v>2133.2748238711001</v>
      </c>
      <c r="T38" s="105">
        <v>2293.5791447355</v>
      </c>
      <c r="U38" s="105">
        <v>2372.0910838636</v>
      </c>
      <c r="V38" s="105">
        <v>2414.276239968</v>
      </c>
      <c r="W38" s="105">
        <v>2550.1984754255</v>
      </c>
      <c r="X38" s="105">
        <v>2669.7881467206998</v>
      </c>
      <c r="Y38" s="105">
        <v>2890.1813840628001</v>
      </c>
      <c r="Z38" s="105">
        <v>3046.9200546398001</v>
      </c>
      <c r="AA38" s="105">
        <v>3365.7750357454001</v>
      </c>
      <c r="AB38" s="105">
        <v>3340.2565137370998</v>
      </c>
      <c r="AC38" s="105">
        <v>3437.3194399457998</v>
      </c>
      <c r="AD38" s="105">
        <v>3522.0333982857001</v>
      </c>
      <c r="AE38" s="105">
        <v>3447.7709268683998</v>
      </c>
      <c r="AF38" s="105">
        <v>3647.8772877585002</v>
      </c>
      <c r="AG38" s="105">
        <v>3825.0578903128999</v>
      </c>
      <c r="AH38" s="105">
        <v>4133.0729587085998</v>
      </c>
      <c r="AI38" s="105">
        <v>4773.1081768230997</v>
      </c>
      <c r="AJ38" s="105">
        <v>5496.2620427435004</v>
      </c>
      <c r="AK38" s="105">
        <v>6235.6852025898997</v>
      </c>
      <c r="AL38" s="105">
        <v>6922.8740939476002</v>
      </c>
      <c r="AM38" s="105">
        <v>7522.0032339195004</v>
      </c>
      <c r="AN38" s="105">
        <v>7752.2237475006996</v>
      </c>
      <c r="AO38" s="105">
        <v>8319.1638247302999</v>
      </c>
      <c r="AP38" s="105">
        <v>9106.0051106072005</v>
      </c>
      <c r="AQ38" s="105">
        <v>9955.7481664106999</v>
      </c>
      <c r="AR38" s="105">
        <v>10270.740973698001</v>
      </c>
      <c r="AS38" s="105">
        <v>10760.430002476</v>
      </c>
      <c r="AT38" s="105">
        <v>10881.104245736</v>
      </c>
      <c r="AU38" s="105">
        <v>10749.896615324</v>
      </c>
      <c r="AV38" s="105">
        <v>10773.725841429999</v>
      </c>
      <c r="AW38" s="105">
        <v>10999.418847789</v>
      </c>
      <c r="AX38" s="105">
        <v>11527.511684497</v>
      </c>
      <c r="AY38" s="105">
        <v>11813.058173650001</v>
      </c>
      <c r="AZ38" s="105">
        <v>11964.128535505</v>
      </c>
      <c r="BA38" s="105">
        <v>12551.864515963</v>
      </c>
      <c r="BB38" s="105">
        <v>12518.684441195001</v>
      </c>
      <c r="BC38" s="105">
        <v>13021.241978837001</v>
      </c>
      <c r="BD38" s="105">
        <v>13124.727993147</v>
      </c>
    </row>
    <row r="39" spans="1:56" x14ac:dyDescent="0.2">
      <c r="A39" s="104" t="s">
        <v>82</v>
      </c>
      <c r="B39" s="105">
        <v>2.6158010869371999</v>
      </c>
      <c r="C39" s="105">
        <v>2.6676443620226</v>
      </c>
      <c r="D39" s="105">
        <v>2.9648546226415999</v>
      </c>
      <c r="E39" s="105">
        <v>3.0498900135179001</v>
      </c>
      <c r="F39" s="105">
        <v>3.1332290393963</v>
      </c>
      <c r="G39" s="105">
        <v>3.4029137150255999</v>
      </c>
      <c r="H39" s="105">
        <v>3.8886592660772998</v>
      </c>
      <c r="I39" s="105">
        <v>3.8570357827496999</v>
      </c>
      <c r="J39" s="105">
        <v>4.4631119219734998</v>
      </c>
      <c r="K39" s="105">
        <v>4.1629365437611998</v>
      </c>
      <c r="L39" s="105">
        <v>3.9601406647899999</v>
      </c>
      <c r="M39" s="105">
        <v>3.6246512117793999</v>
      </c>
      <c r="N39" s="105">
        <v>3.4455327386091001</v>
      </c>
      <c r="O39" s="105">
        <v>4.0555300385726003</v>
      </c>
      <c r="P39" s="105">
        <v>3.6145854928214001</v>
      </c>
      <c r="Q39" s="105">
        <v>3.3124246331238001</v>
      </c>
      <c r="R39" s="105">
        <v>3.4590968400005999</v>
      </c>
      <c r="S39" s="105">
        <v>3.3755572597015999</v>
      </c>
      <c r="T39" s="105">
        <v>3.4132417598203002</v>
      </c>
      <c r="U39" s="105">
        <v>3.2791553211356002</v>
      </c>
      <c r="V39" s="105">
        <v>2.9720891936211999</v>
      </c>
      <c r="W39" s="105">
        <v>3.0648192207323999</v>
      </c>
      <c r="X39" s="105">
        <v>3.0520535067496</v>
      </c>
      <c r="Y39" s="105">
        <v>3.2382818033173</v>
      </c>
      <c r="Z39" s="105">
        <v>3.3846117457472999</v>
      </c>
      <c r="AA39" s="105">
        <v>3.7029693577801002</v>
      </c>
      <c r="AB39" s="105">
        <v>4.6321048605393003</v>
      </c>
      <c r="AC39" s="105">
        <v>5.6390332752869003</v>
      </c>
      <c r="AD39" s="105">
        <v>5.4647139731165</v>
      </c>
      <c r="AE39" s="105">
        <v>7.2971605676648998</v>
      </c>
      <c r="AF39" s="105">
        <v>6.9672229717813003</v>
      </c>
      <c r="AG39" s="105">
        <v>6.9869889754842003</v>
      </c>
      <c r="AH39" s="105">
        <v>7.3874138706011001</v>
      </c>
      <c r="AI39" s="105">
        <v>5.8144196379685003</v>
      </c>
      <c r="AJ39" s="105">
        <v>5.9957376031766998</v>
      </c>
      <c r="AK39" s="105">
        <v>6.3955439043212996</v>
      </c>
      <c r="AL39" s="105">
        <v>6.2786816371862999</v>
      </c>
      <c r="AM39" s="105">
        <v>6.2349142989048003</v>
      </c>
      <c r="AN39" s="105">
        <v>6.9185137807957</v>
      </c>
      <c r="AO39" s="105">
        <v>6.4112997238176996</v>
      </c>
      <c r="AP39" s="105">
        <v>7.3148855258546996</v>
      </c>
      <c r="AQ39" s="105">
        <v>7.0784109437379001</v>
      </c>
      <c r="AR39" s="105">
        <v>9.0201776604053006</v>
      </c>
      <c r="AS39" s="105">
        <v>9.8010285855599992</v>
      </c>
      <c r="AT39" s="105">
        <v>10.45911116337</v>
      </c>
      <c r="AU39" s="105">
        <v>11.265046873697001</v>
      </c>
      <c r="AV39" s="105">
        <v>11.403482842983999</v>
      </c>
      <c r="AW39" s="105">
        <v>12.329959160275999</v>
      </c>
      <c r="AX39" s="105">
        <v>12.343165240626</v>
      </c>
      <c r="AY39" s="105">
        <v>13.183210199816999</v>
      </c>
      <c r="AZ39" s="105">
        <v>13.28812508521</v>
      </c>
      <c r="BA39" s="105">
        <v>17.200588537851999</v>
      </c>
      <c r="BB39" s="105">
        <v>18.410270024182001</v>
      </c>
      <c r="BC39" s="105">
        <v>17.924982465382001</v>
      </c>
      <c r="BD39" s="105">
        <v>18.810951572850001</v>
      </c>
    </row>
    <row r="40" spans="1:56" x14ac:dyDescent="0.2">
      <c r="A40" s="104" t="s">
        <v>71</v>
      </c>
      <c r="B40" s="105">
        <v>1.1807404163466</v>
      </c>
      <c r="C40" s="105">
        <v>0.9287848035895</v>
      </c>
      <c r="D40" s="105">
        <v>0.96877655567334997</v>
      </c>
      <c r="E40" s="105">
        <v>1.0115375152496</v>
      </c>
      <c r="F40" s="105">
        <v>0.98624477061746996</v>
      </c>
      <c r="G40" s="105">
        <v>1.2499091665379001</v>
      </c>
      <c r="H40" s="105">
        <v>1.1637199313115001</v>
      </c>
      <c r="I40" s="105">
        <v>1.6253280457353001</v>
      </c>
      <c r="J40" s="105">
        <v>1.7605372550389</v>
      </c>
      <c r="K40" s="105">
        <v>1.9122060374105001</v>
      </c>
      <c r="L40" s="105">
        <v>2.0381285866490999</v>
      </c>
      <c r="M40" s="105">
        <v>2.1764891961382</v>
      </c>
      <c r="N40" s="105">
        <v>2.3074376552479001</v>
      </c>
      <c r="O40" s="105">
        <v>4.6581023969066004</v>
      </c>
      <c r="P40" s="105">
        <v>4.8686952228690998</v>
      </c>
      <c r="Q40" s="105">
        <v>4.7794354000616002</v>
      </c>
      <c r="R40" s="105">
        <v>5.7872370270853004</v>
      </c>
      <c r="S40" s="105">
        <v>5.26191137069</v>
      </c>
      <c r="T40" s="105">
        <v>3.3161064636774</v>
      </c>
      <c r="U40" s="105">
        <v>4.7633016562634003</v>
      </c>
      <c r="V40" s="105">
        <v>4.7565230747228</v>
      </c>
      <c r="W40" s="105">
        <v>4.5318725760734004</v>
      </c>
      <c r="X40" s="105">
        <v>4.3565343841769</v>
      </c>
      <c r="Y40" s="105">
        <v>4.7598071768803001</v>
      </c>
      <c r="Z40" s="105">
        <v>5.1473409796164997</v>
      </c>
      <c r="AA40" s="105">
        <v>5.1556777374202998</v>
      </c>
      <c r="AB40" s="105">
        <v>5.2860529926783997</v>
      </c>
      <c r="AC40" s="105">
        <v>5.3217880431682003</v>
      </c>
      <c r="AD40" s="105">
        <v>5.5393356240295999</v>
      </c>
      <c r="AE40" s="105">
        <v>5.3343119575826003</v>
      </c>
      <c r="AF40" s="105">
        <v>5.7263318060820003</v>
      </c>
      <c r="AG40" s="105">
        <v>5.7003295314251998</v>
      </c>
      <c r="AH40" s="105">
        <v>5.6195193888499002</v>
      </c>
      <c r="AI40" s="105">
        <v>5.7359821071189003</v>
      </c>
      <c r="AJ40" s="105">
        <v>5.6371451215297004</v>
      </c>
      <c r="AK40" s="105">
        <v>5.4713313504455003</v>
      </c>
      <c r="AL40" s="105">
        <v>5.5767091263272999</v>
      </c>
      <c r="AM40" s="105">
        <v>6.7368690460870004</v>
      </c>
      <c r="AN40" s="105">
        <v>7.0689421577139004</v>
      </c>
      <c r="AO40" s="105">
        <v>7.7138204515447004</v>
      </c>
      <c r="AP40" s="105">
        <v>7.8279848891877997</v>
      </c>
      <c r="AQ40" s="105">
        <v>7.4294826580473003</v>
      </c>
      <c r="AR40" s="105">
        <v>7.511078272322</v>
      </c>
      <c r="AS40" s="105">
        <v>8.1791198444342008</v>
      </c>
      <c r="AT40" s="105">
        <v>8.8705137289557001</v>
      </c>
      <c r="AU40" s="105">
        <v>9.1853751536540003</v>
      </c>
      <c r="AV40" s="105">
        <v>9.7014107973394008</v>
      </c>
      <c r="AW40" s="105">
        <v>9.8632650516357998</v>
      </c>
      <c r="AX40" s="105">
        <v>10.548376579409</v>
      </c>
      <c r="AY40" s="105">
        <v>10.271139559866</v>
      </c>
      <c r="AZ40" s="105">
        <v>10.388038843714</v>
      </c>
      <c r="BA40" s="105">
        <v>10.349085140429001</v>
      </c>
      <c r="BB40" s="105">
        <v>10.433870460085</v>
      </c>
      <c r="BC40" s="105">
        <v>10.332853153498</v>
      </c>
      <c r="BD40" s="105">
        <v>10.292889135120999</v>
      </c>
    </row>
    <row r="41" spans="1:56" x14ac:dyDescent="0.2">
      <c r="A41" s="104" t="s">
        <v>88</v>
      </c>
      <c r="B41" s="105">
        <v>2.9276628719966</v>
      </c>
      <c r="C41" s="105">
        <v>2.9578916108609001</v>
      </c>
      <c r="D41" s="105">
        <v>3.0424735012739998</v>
      </c>
      <c r="E41" s="105">
        <v>3.0611428590221998</v>
      </c>
      <c r="F41" s="105">
        <v>3.2158156115354002</v>
      </c>
      <c r="G41" s="105">
        <v>3.1607755262947999</v>
      </c>
      <c r="H41" s="105">
        <v>3.1016864391998999</v>
      </c>
      <c r="I41" s="105">
        <v>3.2109682289977002</v>
      </c>
      <c r="J41" s="105">
        <v>3.2336116663553001</v>
      </c>
      <c r="K41" s="105">
        <v>3.5770725853430001</v>
      </c>
      <c r="L41" s="105">
        <v>3.5403945036604001</v>
      </c>
      <c r="M41" s="105">
        <v>3.7858526240938999</v>
      </c>
      <c r="N41" s="105">
        <v>3.0450305549955998</v>
      </c>
      <c r="O41" s="105">
        <v>3.9805241513162</v>
      </c>
      <c r="P41" s="105">
        <v>3.8883285877395002</v>
      </c>
      <c r="Q41" s="105">
        <v>3.6328127862335999</v>
      </c>
      <c r="R41" s="105">
        <v>3.4011671947773001</v>
      </c>
      <c r="S41" s="105">
        <v>3.7346485964884</v>
      </c>
      <c r="T41" s="105">
        <v>3.8780708056718001</v>
      </c>
      <c r="U41" s="105">
        <v>3.6861787631660001</v>
      </c>
      <c r="V41" s="105">
        <v>3.3704527988902</v>
      </c>
      <c r="W41" s="105">
        <v>1.8956678911764</v>
      </c>
      <c r="X41" s="105">
        <v>1.6293208977278</v>
      </c>
      <c r="Y41" s="105">
        <v>1.5710546249638</v>
      </c>
      <c r="Z41" s="105">
        <v>2.4840183538320999</v>
      </c>
      <c r="AA41" s="105">
        <v>2.3163081435022002</v>
      </c>
      <c r="AB41" s="105">
        <v>2.5607530857067999</v>
      </c>
      <c r="AC41" s="105">
        <v>2.5678383877605002</v>
      </c>
      <c r="AD41" s="105">
        <v>2.5565863434192</v>
      </c>
      <c r="AE41" s="105">
        <v>2.3624697182307002</v>
      </c>
      <c r="AF41" s="105">
        <v>1.8775376863733</v>
      </c>
      <c r="AG41" s="105">
        <v>1.8251676997952999</v>
      </c>
      <c r="AH41" s="105">
        <v>1.9148279440397999</v>
      </c>
      <c r="AI41" s="105">
        <v>2.3193933340870001</v>
      </c>
      <c r="AJ41" s="105">
        <v>2.2153412792957998</v>
      </c>
      <c r="AK41" s="105">
        <v>2.4833455816623999</v>
      </c>
      <c r="AL41" s="105">
        <v>2.5521384677676</v>
      </c>
      <c r="AM41" s="105">
        <v>2.8191894260577</v>
      </c>
      <c r="AN41" s="105">
        <v>2.8926618037948</v>
      </c>
      <c r="AO41" s="105">
        <v>2.8104835951573999</v>
      </c>
      <c r="AP41" s="105">
        <v>2.9455976513304001</v>
      </c>
      <c r="AQ41" s="105">
        <v>3.3690199730572998</v>
      </c>
      <c r="AR41" s="105">
        <v>3.0164186884843001</v>
      </c>
      <c r="AS41" s="105">
        <v>3.3303290313892</v>
      </c>
      <c r="AT41" s="105">
        <v>3.7161606201127002</v>
      </c>
      <c r="AU41" s="105">
        <v>3.5927319498672001</v>
      </c>
      <c r="AV41" s="105">
        <v>2.990623331374</v>
      </c>
      <c r="AW41" s="105">
        <v>3.2547200069968998</v>
      </c>
      <c r="AX41" s="105">
        <v>4.1618594145271004</v>
      </c>
      <c r="AY41" s="105">
        <v>4.4459020364775999</v>
      </c>
      <c r="AZ41" s="105">
        <v>4.6313915781480999</v>
      </c>
      <c r="BA41" s="105">
        <v>4.6276516827974001</v>
      </c>
      <c r="BB41" s="105">
        <v>6.2475387063693004</v>
      </c>
      <c r="BC41" s="105">
        <v>6.1404465905669001</v>
      </c>
      <c r="BD41" s="105">
        <v>6.2096364807472</v>
      </c>
    </row>
    <row r="42" spans="1:56" x14ac:dyDescent="0.2">
      <c r="A42" s="104" t="s">
        <v>79</v>
      </c>
      <c r="B42" s="105">
        <v>1.803272071498</v>
      </c>
      <c r="C42" s="105">
        <v>2.0656062135185</v>
      </c>
      <c r="D42" s="105">
        <v>1.9781903952033999</v>
      </c>
      <c r="E42" s="105">
        <v>8.9588615340508007</v>
      </c>
      <c r="F42" s="105">
        <v>12.884346117853999</v>
      </c>
      <c r="G42" s="105">
        <v>7.9650855879313003</v>
      </c>
      <c r="H42" s="105">
        <v>7.6969090278215004</v>
      </c>
      <c r="I42" s="105">
        <v>2.4693992002948</v>
      </c>
      <c r="J42" s="105">
        <v>1.5293922244527001</v>
      </c>
      <c r="K42" s="105">
        <v>1.388853375436</v>
      </c>
      <c r="L42" s="105">
        <v>1.8231747472494</v>
      </c>
      <c r="M42" s="105">
        <v>2.0479920556892002</v>
      </c>
      <c r="N42" s="105">
        <v>2.3753057212423001</v>
      </c>
      <c r="O42" s="105">
        <v>2.4495392207314999</v>
      </c>
      <c r="P42" s="105">
        <v>2.4174075180002998</v>
      </c>
      <c r="Q42" s="105">
        <v>2.4564980193169998</v>
      </c>
      <c r="R42" s="105">
        <v>2.3933038779402001</v>
      </c>
      <c r="S42" s="105">
        <v>2.4444783028515999</v>
      </c>
      <c r="T42" s="105">
        <v>2.4171866487650999</v>
      </c>
      <c r="U42" s="105">
        <v>2.4200287877211002</v>
      </c>
      <c r="V42" s="105">
        <v>2.3845137509795</v>
      </c>
      <c r="W42" s="105">
        <v>2.4329914438542</v>
      </c>
      <c r="X42" s="105">
        <v>2.3728077529915002</v>
      </c>
      <c r="Y42" s="105">
        <v>2.3419064675605998</v>
      </c>
      <c r="Z42" s="105">
        <v>2.1441005932111001</v>
      </c>
      <c r="AA42" s="105">
        <v>2.7302148777838999</v>
      </c>
      <c r="AB42" s="105">
        <v>3.2864443582560998</v>
      </c>
      <c r="AC42" s="105">
        <v>3.3844035055788</v>
      </c>
      <c r="AD42" s="105">
        <v>4.0266121931313998</v>
      </c>
      <c r="AE42" s="105">
        <v>4.1690431027088</v>
      </c>
      <c r="AF42" s="105">
        <v>4.5119043455904997</v>
      </c>
      <c r="AG42" s="105">
        <v>4.3988916546247996</v>
      </c>
      <c r="AH42" s="105">
        <v>2.8594548809379998</v>
      </c>
      <c r="AI42" s="105">
        <v>3.5665738599575998</v>
      </c>
      <c r="AJ42" s="105">
        <v>3.6198539696452001</v>
      </c>
      <c r="AK42" s="105">
        <v>4.3306287566409001</v>
      </c>
      <c r="AL42" s="105">
        <v>4.8176696099280001</v>
      </c>
      <c r="AM42" s="105">
        <v>4.2647188927222004</v>
      </c>
      <c r="AN42" s="105">
        <v>4.4322466201771</v>
      </c>
      <c r="AO42" s="105">
        <v>4.9163500526580997</v>
      </c>
      <c r="AP42" s="105">
        <v>5.2916066288802996</v>
      </c>
      <c r="AQ42" s="105">
        <v>4.8513609151047001</v>
      </c>
      <c r="AR42" s="105">
        <v>4.4793983475713004</v>
      </c>
      <c r="AS42" s="105">
        <v>5.4391585942932004</v>
      </c>
      <c r="AT42" s="105">
        <v>5.2770589371721002</v>
      </c>
      <c r="AU42" s="105">
        <v>5.7506110866766997</v>
      </c>
      <c r="AV42" s="105">
        <v>5.5903953660381998</v>
      </c>
      <c r="AW42" s="105">
        <v>5.5311648750533999</v>
      </c>
      <c r="AX42" s="105">
        <v>6.4220494245176001</v>
      </c>
      <c r="AY42" s="105">
        <v>7.2394368785168002</v>
      </c>
      <c r="AZ42" s="105">
        <v>7.4030120332931002</v>
      </c>
      <c r="BA42" s="105">
        <v>7.1079899394071004</v>
      </c>
      <c r="BB42" s="105">
        <v>8.3581956064916003</v>
      </c>
      <c r="BC42" s="105">
        <v>7.8674044535798</v>
      </c>
      <c r="BD42" s="105">
        <v>8.4568018498073005</v>
      </c>
    </row>
    <row r="43" spans="1:56" x14ac:dyDescent="0.2">
      <c r="A43" s="104" t="s">
        <v>80</v>
      </c>
      <c r="B43" s="105">
        <v>1.8744443689798999E-2</v>
      </c>
      <c r="C43" s="105">
        <v>1.8744702223333999E-2</v>
      </c>
      <c r="D43" s="105">
        <v>1.9987430929776E-2</v>
      </c>
      <c r="E43" s="105">
        <v>2.4050989832055E-2</v>
      </c>
      <c r="F43" s="105">
        <v>2.9523895706818001E-2</v>
      </c>
      <c r="G43" s="105">
        <v>2.4376312321949999E-2</v>
      </c>
      <c r="H43" s="105">
        <v>2.4014354051733001E-2</v>
      </c>
      <c r="I43" s="105">
        <v>2.5356791863419999E-2</v>
      </c>
      <c r="J43" s="105">
        <v>2.5159767608265E-2</v>
      </c>
      <c r="K43" s="105">
        <v>2.7037807624219E-2</v>
      </c>
      <c r="L43" s="105">
        <v>2.9116814341005E-2</v>
      </c>
      <c r="M43" s="105">
        <v>5.7591583284624999E-2</v>
      </c>
      <c r="N43" s="105">
        <v>5.6726484864976001E-2</v>
      </c>
      <c r="O43" s="105">
        <v>5.6048539633445998E-2</v>
      </c>
      <c r="P43" s="105">
        <v>4.9983997755011E-2</v>
      </c>
      <c r="Q43" s="105">
        <v>5.5172778286937001E-2</v>
      </c>
      <c r="R43" s="105">
        <v>3.5701457772329998E-2</v>
      </c>
      <c r="S43" s="105">
        <v>4.0658307441344001E-2</v>
      </c>
      <c r="T43" s="105">
        <v>4.0934007827988998E-2</v>
      </c>
      <c r="U43" s="105">
        <v>3.9425061994819002E-2</v>
      </c>
      <c r="V43" s="105">
        <v>4.0811623584699003E-2</v>
      </c>
      <c r="W43" s="105">
        <v>2.9358094170144001E-2</v>
      </c>
      <c r="X43" s="105">
        <v>4.6495106099580998E-2</v>
      </c>
      <c r="Y43" s="105">
        <v>4.7003128736313002E-2</v>
      </c>
      <c r="Z43" s="105">
        <v>4.8304026547010999E-2</v>
      </c>
      <c r="AA43" s="105">
        <v>4.3816243925084999E-2</v>
      </c>
      <c r="AB43" s="105">
        <v>4.4216785400501002E-2</v>
      </c>
      <c r="AC43" s="105">
        <v>4.5544232413267001E-2</v>
      </c>
      <c r="AD43" s="105">
        <v>4.6870377579849999E-2</v>
      </c>
      <c r="AE43" s="105">
        <v>4.6792524978676003E-2</v>
      </c>
      <c r="AF43" s="105">
        <v>6.0157042210162E-2</v>
      </c>
      <c r="AG43" s="105">
        <v>6.0603248482952003E-2</v>
      </c>
      <c r="AH43" s="105">
        <v>3.3568966560454001E-2</v>
      </c>
      <c r="AI43" s="105">
        <v>3.076486173266E-2</v>
      </c>
      <c r="AJ43" s="105">
        <v>4.9645904734610002E-2</v>
      </c>
      <c r="AK43" s="105">
        <v>8.1099041320008003E-2</v>
      </c>
      <c r="AL43" s="105">
        <v>8.3959425486147002E-2</v>
      </c>
      <c r="AM43" s="105">
        <v>7.1903406779211004E-2</v>
      </c>
      <c r="AN43" s="105">
        <v>7.3683298626481E-2</v>
      </c>
      <c r="AO43" s="105">
        <v>6.5715482407461001E-2</v>
      </c>
      <c r="AP43" s="105">
        <v>8.2647805509518002E-2</v>
      </c>
      <c r="AQ43" s="105">
        <v>9.3268590387368996E-2</v>
      </c>
      <c r="AR43" s="105">
        <v>9.8109329415226001E-2</v>
      </c>
      <c r="AS43" s="105">
        <v>0.10360391666362</v>
      </c>
      <c r="AT43" s="105">
        <v>0.11056522521124</v>
      </c>
      <c r="AU43" s="105">
        <v>9.9982555887717997E-2</v>
      </c>
      <c r="AV43" s="105">
        <v>0.1054415716817</v>
      </c>
      <c r="AW43" s="105">
        <v>0.10065180931913</v>
      </c>
      <c r="AX43" s="105">
        <v>0.10913044012653</v>
      </c>
      <c r="AY43" s="105">
        <v>0.10939474151527</v>
      </c>
      <c r="AZ43" s="105">
        <v>7.4790098743948999E-2</v>
      </c>
      <c r="BA43" s="105">
        <v>8.5625716398971E-2</v>
      </c>
      <c r="BB43" s="105">
        <v>9.5536644422290998E-2</v>
      </c>
      <c r="BC43" s="105">
        <v>9.5779078865629003E-2</v>
      </c>
      <c r="BD43" s="105">
        <v>0.10048844153569</v>
      </c>
    </row>
    <row r="44" spans="1:56" x14ac:dyDescent="0.2">
      <c r="A44" s="104" t="s">
        <v>77</v>
      </c>
      <c r="B44" s="105">
        <v>28.848385729164999</v>
      </c>
      <c r="C44" s="105">
        <v>29.154479880400999</v>
      </c>
      <c r="D44" s="105">
        <v>29.87529507636</v>
      </c>
      <c r="E44" s="105">
        <v>30.824683507403002</v>
      </c>
      <c r="F44" s="105">
        <v>31.930652416469002</v>
      </c>
      <c r="G44" s="105">
        <v>34.329163638434999</v>
      </c>
      <c r="H44" s="105">
        <v>36.628936793663001</v>
      </c>
      <c r="I44" s="105">
        <v>37.614197995452997</v>
      </c>
      <c r="J44" s="105">
        <v>40.115486462790003</v>
      </c>
      <c r="K44" s="105">
        <v>40.340326509766001</v>
      </c>
      <c r="L44" s="105">
        <v>41.083935239709</v>
      </c>
      <c r="M44" s="105">
        <v>41.592671680549003</v>
      </c>
      <c r="N44" s="105">
        <v>42.186323741240003</v>
      </c>
      <c r="O44" s="105">
        <v>44.274196917963998</v>
      </c>
      <c r="P44" s="105">
        <v>45.013817218564</v>
      </c>
      <c r="Q44" s="105">
        <v>46.558547500133997</v>
      </c>
      <c r="R44" s="105">
        <v>47.076563725813998</v>
      </c>
      <c r="S44" s="105">
        <v>49.101794320631001</v>
      </c>
      <c r="T44" s="105">
        <v>49.613354973828997</v>
      </c>
      <c r="U44" s="105">
        <v>51.149465126263003</v>
      </c>
      <c r="V44" s="105">
        <v>53.201831042603999</v>
      </c>
      <c r="W44" s="105">
        <v>55.025877826436997</v>
      </c>
      <c r="X44" s="105">
        <v>58.331733416212998</v>
      </c>
      <c r="Y44" s="105">
        <v>61.657437755171998</v>
      </c>
      <c r="Z44" s="105">
        <v>61.311240054602003</v>
      </c>
      <c r="AA44" s="105">
        <v>63.985883819667002</v>
      </c>
      <c r="AB44" s="105">
        <v>63.179444676434002</v>
      </c>
      <c r="AC44" s="105">
        <v>68.363921084558996</v>
      </c>
      <c r="AD44" s="105">
        <v>68.740002883092004</v>
      </c>
      <c r="AE44" s="105">
        <v>60.240703575744</v>
      </c>
      <c r="AF44" s="105">
        <v>63.416445231883998</v>
      </c>
      <c r="AG44" s="105">
        <v>63.033458081612999</v>
      </c>
      <c r="AH44" s="105">
        <v>60.586327296100997</v>
      </c>
      <c r="AI44" s="105">
        <v>60.051208641857997</v>
      </c>
      <c r="AJ44" s="105">
        <v>60.094675010705998</v>
      </c>
      <c r="AK44" s="105">
        <v>61.888280497604001</v>
      </c>
      <c r="AL44" s="105">
        <v>59.049788286510001</v>
      </c>
      <c r="AM44" s="105">
        <v>61.244993355162997</v>
      </c>
      <c r="AN44" s="105">
        <v>61.197613724059003</v>
      </c>
      <c r="AO44" s="105">
        <v>65.321518191007996</v>
      </c>
      <c r="AP44" s="105">
        <v>68.151089199992995</v>
      </c>
      <c r="AQ44" s="105">
        <v>73.168277418307994</v>
      </c>
      <c r="AR44" s="105">
        <v>73.602732175168995</v>
      </c>
      <c r="AS44" s="105">
        <v>83.634885901901995</v>
      </c>
      <c r="AT44" s="105">
        <v>84.918845602735004</v>
      </c>
      <c r="AU44" s="105">
        <v>86.216460006673998</v>
      </c>
      <c r="AV44" s="105">
        <v>88.493490308483004</v>
      </c>
      <c r="AW44" s="105">
        <v>80.999439908688998</v>
      </c>
      <c r="AX44" s="105">
        <v>85.396478039098994</v>
      </c>
      <c r="AY44" s="105">
        <v>86.060694668229004</v>
      </c>
      <c r="AZ44" s="105">
        <v>84.302626887616</v>
      </c>
      <c r="BA44" s="105">
        <v>92.168289519414003</v>
      </c>
      <c r="BB44" s="105">
        <v>88.344574319992006</v>
      </c>
      <c r="BC44" s="105">
        <v>92.797299571338996</v>
      </c>
      <c r="BD44" s="105">
        <v>95.079303138962004</v>
      </c>
    </row>
    <row r="45" spans="1:56" x14ac:dyDescent="0.2">
      <c r="A45" s="104" t="s">
        <v>78</v>
      </c>
      <c r="B45" s="105">
        <v>2.1874838643254998E-2</v>
      </c>
      <c r="C45" s="105">
        <v>2.1887057745839E-2</v>
      </c>
      <c r="D45" s="105">
        <v>2.1788798112643001E-2</v>
      </c>
      <c r="E45" s="105">
        <v>2.2543657391236E-2</v>
      </c>
      <c r="F45" s="105">
        <v>2.4314424773608002E-2</v>
      </c>
      <c r="G45" s="105">
        <v>2.525644608966E-2</v>
      </c>
      <c r="H45" s="105">
        <v>2.6188663935202E-2</v>
      </c>
      <c r="I45" s="105">
        <v>2.7121260977494999E-2</v>
      </c>
      <c r="J45" s="105">
        <v>2.7571794693041E-2</v>
      </c>
      <c r="K45" s="105">
        <v>3.1772984919246003E-2</v>
      </c>
      <c r="L45" s="105">
        <v>3.1214407614268001E-2</v>
      </c>
      <c r="M45" s="105">
        <v>2.9918115134716001E-2</v>
      </c>
      <c r="N45" s="105">
        <v>2.7819421972576999E-2</v>
      </c>
      <c r="O45" s="105">
        <v>3.0433081770014001E-2</v>
      </c>
      <c r="P45" s="105">
        <v>2.9418378797689E-2</v>
      </c>
      <c r="Q45" s="105">
        <v>2.9338096409745999E-2</v>
      </c>
      <c r="R45" s="105">
        <v>1.6998079678086E-2</v>
      </c>
      <c r="S45" s="105">
        <v>5.0274522184692999E-2</v>
      </c>
      <c r="T45" s="105">
        <v>4.6162708233984003E-2</v>
      </c>
      <c r="U45" s="105">
        <v>4.2667970610555002E-2</v>
      </c>
      <c r="V45" s="105">
        <v>3.9338243502800997E-2</v>
      </c>
      <c r="W45" s="105">
        <v>4.7655997254692002E-2</v>
      </c>
      <c r="X45" s="105">
        <v>4.0478801829410001E-2</v>
      </c>
      <c r="Y45" s="105">
        <v>3.9506524290419003E-2</v>
      </c>
      <c r="Z45" s="105">
        <v>3.9401053419504999E-2</v>
      </c>
      <c r="AA45" s="105">
        <v>4.0480444369135997E-2</v>
      </c>
      <c r="AB45" s="105">
        <v>4.1922503471631997E-2</v>
      </c>
      <c r="AC45" s="105">
        <v>4.1687637794438001E-2</v>
      </c>
      <c r="AD45" s="105">
        <v>5.2867852727124E-2</v>
      </c>
      <c r="AE45" s="105">
        <v>5.5146254537158997E-2</v>
      </c>
      <c r="AF45" s="105">
        <v>9.0117265415456005E-2</v>
      </c>
      <c r="AG45" s="105">
        <v>9.7062230363186994E-2</v>
      </c>
      <c r="AH45" s="105">
        <v>0.10036049140846</v>
      </c>
      <c r="AI45" s="105">
        <v>0.13043725605393999</v>
      </c>
      <c r="AJ45" s="105">
        <v>0.14019336356449999</v>
      </c>
      <c r="AK45" s="105">
        <v>0.1356729405356</v>
      </c>
      <c r="AL45" s="105">
        <v>0.16167309557882001</v>
      </c>
      <c r="AM45" s="105">
        <v>0.10706951868675001</v>
      </c>
      <c r="AN45" s="105">
        <v>0.10659634131392</v>
      </c>
      <c r="AO45" s="105">
        <v>0.13267655955492</v>
      </c>
      <c r="AP45" s="105">
        <v>0.15590766670900999</v>
      </c>
      <c r="AQ45" s="105">
        <v>0.14081646520374</v>
      </c>
      <c r="AR45" s="105">
        <v>0.14541459991899</v>
      </c>
      <c r="AS45" s="105">
        <v>0.17455252590761</v>
      </c>
      <c r="AT45" s="105">
        <v>0.15451394827921</v>
      </c>
      <c r="AU45" s="105">
        <v>0.17123992095699</v>
      </c>
      <c r="AV45" s="105">
        <v>0.20036196861021999</v>
      </c>
      <c r="AW45" s="105">
        <v>0.26065410146773998</v>
      </c>
      <c r="AX45" s="105">
        <v>0.20733355318689001</v>
      </c>
      <c r="AY45" s="105">
        <v>0.22602196986549</v>
      </c>
      <c r="AZ45" s="105">
        <v>0.26871412304325998</v>
      </c>
      <c r="BA45" s="105">
        <v>0.39719169561956003</v>
      </c>
      <c r="BB45" s="105">
        <v>0.42979266800868998</v>
      </c>
      <c r="BC45" s="105">
        <v>0.43831392474212999</v>
      </c>
      <c r="BD45" s="105">
        <v>0.44626695815706002</v>
      </c>
    </row>
    <row r="46" spans="1:56" x14ac:dyDescent="0.2">
      <c r="A46" s="104" t="s">
        <v>69</v>
      </c>
      <c r="B46" s="105">
        <v>0.14996707353458</v>
      </c>
      <c r="C46" s="105">
        <v>0.14997386035686999</v>
      </c>
      <c r="D46" s="105">
        <v>0.14920712220251001</v>
      </c>
      <c r="E46" s="105">
        <v>0.15440286170647999</v>
      </c>
      <c r="F46" s="105">
        <v>0.16669074895780001</v>
      </c>
      <c r="G46" s="105">
        <v>0.17315979562514</v>
      </c>
      <c r="H46" s="105">
        <v>0.17953705484342</v>
      </c>
      <c r="I46" s="105">
        <v>0.18590095904937001</v>
      </c>
      <c r="J46" s="105">
        <v>0.18887804175656001</v>
      </c>
      <c r="K46" s="105">
        <v>0.21813989908317999</v>
      </c>
      <c r="L46" s="105">
        <v>0.21406812892821001</v>
      </c>
      <c r="M46" s="105">
        <v>0.20484290737147001</v>
      </c>
      <c r="N46" s="105">
        <v>8.1815802520428998E-2</v>
      </c>
      <c r="O46" s="105">
        <v>8.9603040977005E-2</v>
      </c>
      <c r="P46" s="105">
        <v>0.10557268808299999</v>
      </c>
      <c r="Q46" s="105">
        <v>0.10520687531080999</v>
      </c>
      <c r="R46" s="105">
        <v>3.4042712790672003E-2</v>
      </c>
      <c r="S46" s="105">
        <v>5.0523466592487999E-2</v>
      </c>
      <c r="T46" s="105">
        <v>6.2497044992246002E-2</v>
      </c>
      <c r="U46" s="105">
        <v>6.9450124318660003E-2</v>
      </c>
      <c r="V46" s="105">
        <v>5.3798610844646003E-2</v>
      </c>
      <c r="W46" s="105">
        <v>6.7696640228492005E-2</v>
      </c>
      <c r="X46" s="105">
        <v>6.711971602241E-2</v>
      </c>
      <c r="Y46" s="105">
        <v>6.5433296840790994E-2</v>
      </c>
      <c r="Z46" s="105">
        <v>7.6653972892639005E-2</v>
      </c>
      <c r="AA46" s="105">
        <v>7.6721571715573006E-2</v>
      </c>
      <c r="AB46" s="105">
        <v>9.1618951424160003E-2</v>
      </c>
      <c r="AC46" s="105">
        <v>9.1018711840915006E-2</v>
      </c>
      <c r="AD46" s="105">
        <v>9.3161206491289006E-2</v>
      </c>
      <c r="AE46" s="105">
        <v>9.7196832146227999E-2</v>
      </c>
      <c r="AF46" s="105">
        <v>0.28019005409652997</v>
      </c>
      <c r="AG46" s="105">
        <v>0.32482946304181998</v>
      </c>
      <c r="AH46" s="105">
        <v>0.36128798807916002</v>
      </c>
      <c r="AI46" s="105">
        <v>0.36320734344658001</v>
      </c>
      <c r="AJ46" s="105">
        <v>0.38950505217997</v>
      </c>
      <c r="AK46" s="105">
        <v>0.60725575720947</v>
      </c>
      <c r="AL46" s="105">
        <v>0.66063498099604001</v>
      </c>
      <c r="AM46" s="105">
        <v>0.74898261338778005</v>
      </c>
      <c r="AN46" s="105">
        <v>0.72542062319613998</v>
      </c>
      <c r="AO46" s="105">
        <v>0.70810619633864003</v>
      </c>
      <c r="AP46" s="105">
        <v>0.74982814813376997</v>
      </c>
      <c r="AQ46" s="105">
        <v>0.87168806083796002</v>
      </c>
      <c r="AR46" s="105">
        <v>0.74798148244143003</v>
      </c>
      <c r="AS46" s="105">
        <v>0.73154327437615996</v>
      </c>
      <c r="AT46" s="105">
        <v>0.77407767268534999</v>
      </c>
      <c r="AU46" s="105">
        <v>0.79083020252726</v>
      </c>
      <c r="AV46" s="105">
        <v>0.83044878867678995</v>
      </c>
      <c r="AW46" s="105">
        <v>0.88806200069204999</v>
      </c>
      <c r="AX46" s="105">
        <v>0.79606487136026005</v>
      </c>
      <c r="AY46" s="105">
        <v>0.83785329194577995</v>
      </c>
      <c r="AZ46" s="105">
        <v>0.62828621433306997</v>
      </c>
      <c r="BA46" s="105">
        <v>0.64793296212935003</v>
      </c>
      <c r="BB46" s="105">
        <v>0.68012198077633002</v>
      </c>
      <c r="BC46" s="105">
        <v>0.65081612056881999</v>
      </c>
      <c r="BD46" s="105">
        <v>0.67621804087769</v>
      </c>
    </row>
    <row r="47" spans="1:56" x14ac:dyDescent="0.2">
      <c r="A47" s="104" t="s">
        <v>81</v>
      </c>
      <c r="B47" s="105">
        <v>1.4343710606193001</v>
      </c>
      <c r="C47" s="105">
        <v>1.4474811421017</v>
      </c>
      <c r="D47" s="105">
        <v>1.6223454099637</v>
      </c>
      <c r="E47" s="105">
        <v>1.8328871746399999</v>
      </c>
      <c r="F47" s="105">
        <v>1.7990771753148</v>
      </c>
      <c r="G47" s="105">
        <v>1.9721541020897</v>
      </c>
      <c r="H47" s="105">
        <v>2.0295867544894999</v>
      </c>
      <c r="I47" s="105">
        <v>2.5574312101432999</v>
      </c>
      <c r="J47" s="105">
        <v>2.7633204798555</v>
      </c>
      <c r="K47" s="105">
        <v>2.7561903165127002</v>
      </c>
      <c r="L47" s="105">
        <v>2.4917132455748998</v>
      </c>
      <c r="M47" s="105">
        <v>2.3074188349517999</v>
      </c>
      <c r="N47" s="105">
        <v>1.9728636803093</v>
      </c>
      <c r="O47" s="105">
        <v>2.0027318199036999</v>
      </c>
      <c r="P47" s="105">
        <v>2.0791907444194</v>
      </c>
      <c r="Q47" s="105">
        <v>2.1919159683223999</v>
      </c>
      <c r="R47" s="105">
        <v>2.2874736958508</v>
      </c>
      <c r="S47" s="105">
        <v>2.4117266855117001</v>
      </c>
      <c r="T47" s="105">
        <v>2.5532386841596</v>
      </c>
      <c r="U47" s="105">
        <v>2.8839463366617002</v>
      </c>
      <c r="V47" s="105">
        <v>2.9164392090597002</v>
      </c>
      <c r="W47" s="105">
        <v>3.1538495892606</v>
      </c>
      <c r="X47" s="105">
        <v>4.2433129961853</v>
      </c>
      <c r="Y47" s="105">
        <v>4.2651205839494999</v>
      </c>
      <c r="Z47" s="105">
        <v>5.0044636657370001</v>
      </c>
      <c r="AA47" s="105">
        <v>4.9676094468986003</v>
      </c>
      <c r="AB47" s="105">
        <v>4.7450982079235002</v>
      </c>
      <c r="AC47" s="105">
        <v>4.6807986394113001</v>
      </c>
      <c r="AD47" s="105">
        <v>5.1796223896741997</v>
      </c>
      <c r="AE47" s="105">
        <v>5.1691743718845</v>
      </c>
      <c r="AF47" s="105">
        <v>5.1314096067566997</v>
      </c>
      <c r="AG47" s="105">
        <v>5.5321758307857998</v>
      </c>
      <c r="AH47" s="105">
        <v>5.6463034325852997</v>
      </c>
      <c r="AI47" s="105">
        <v>6.0688417952966001</v>
      </c>
      <c r="AJ47" s="105">
        <v>6.1801986204121997</v>
      </c>
      <c r="AK47" s="105">
        <v>6.3561134558498997</v>
      </c>
      <c r="AL47" s="105">
        <v>6.9053572478663003</v>
      </c>
      <c r="AM47" s="105">
        <v>7.7137204613736996</v>
      </c>
      <c r="AN47" s="105">
        <v>7.6302731416325997</v>
      </c>
      <c r="AO47" s="105">
        <v>7.3188073728027998</v>
      </c>
      <c r="AP47" s="105">
        <v>7.2361703984736998</v>
      </c>
      <c r="AQ47" s="105">
        <v>7.6983974456075002</v>
      </c>
      <c r="AR47" s="105">
        <v>7.6394424327656001</v>
      </c>
      <c r="AS47" s="105">
        <v>7.9353162420416004</v>
      </c>
      <c r="AT47" s="105">
        <v>8.0462352356154003</v>
      </c>
      <c r="AU47" s="105">
        <v>7.7577870870987997</v>
      </c>
      <c r="AV47" s="105">
        <v>8.2324931124589007</v>
      </c>
      <c r="AW47" s="105">
        <v>8.3959566821283005</v>
      </c>
      <c r="AX47" s="105">
        <v>8.4405067652095003</v>
      </c>
      <c r="AY47" s="105">
        <v>8.1930112270992996</v>
      </c>
      <c r="AZ47" s="105">
        <v>7.1754266653428997</v>
      </c>
      <c r="BA47" s="105">
        <v>8.0531150869887007</v>
      </c>
      <c r="BB47" s="105">
        <v>8.1977239382263996</v>
      </c>
      <c r="BC47" s="105">
        <v>8.0978137340577003</v>
      </c>
      <c r="BD47" s="105">
        <v>8.3763384556846994</v>
      </c>
    </row>
    <row r="48" spans="1:56" x14ac:dyDescent="0.2">
      <c r="A48" s="104" t="s">
        <v>84</v>
      </c>
      <c r="B48" s="105">
        <v>21.896353147447002</v>
      </c>
      <c r="C48" s="105">
        <v>22.073937500551999</v>
      </c>
      <c r="D48" s="105">
        <v>21.697380678733001</v>
      </c>
      <c r="E48" s="105">
        <v>23.386580947174998</v>
      </c>
      <c r="F48" s="105">
        <v>25.365272748096999</v>
      </c>
      <c r="G48" s="105">
        <v>26.079999176295001</v>
      </c>
      <c r="H48" s="105">
        <v>27.518691382170999</v>
      </c>
      <c r="I48" s="105">
        <v>30.003469288893999</v>
      </c>
      <c r="J48" s="105">
        <v>32.163508895135998</v>
      </c>
      <c r="K48" s="105">
        <v>32.572345115125003</v>
      </c>
      <c r="L48" s="105">
        <v>33.407968070071</v>
      </c>
      <c r="M48" s="105">
        <v>33.657806834786001</v>
      </c>
      <c r="N48" s="105">
        <v>33.469834130395</v>
      </c>
      <c r="O48" s="105">
        <v>36.040310075534002</v>
      </c>
      <c r="P48" s="105">
        <v>38.032064357209002</v>
      </c>
      <c r="Q48" s="105">
        <v>35.396833248594</v>
      </c>
      <c r="R48" s="105">
        <v>36.034622005174</v>
      </c>
      <c r="S48" s="105">
        <v>39.250130629596001</v>
      </c>
      <c r="T48" s="105">
        <v>40.929394754823001</v>
      </c>
      <c r="U48" s="105">
        <v>41.719807114338998</v>
      </c>
      <c r="V48" s="105">
        <v>38.664979578698997</v>
      </c>
      <c r="W48" s="105">
        <v>30.127152181896999</v>
      </c>
      <c r="X48" s="105">
        <v>23.917062728474001</v>
      </c>
      <c r="Y48" s="105">
        <v>21.874226742034001</v>
      </c>
      <c r="Z48" s="105">
        <v>22.503082954698002</v>
      </c>
      <c r="AA48" s="105">
        <v>23.944720652851</v>
      </c>
      <c r="AB48" s="105">
        <v>25.933961775040999</v>
      </c>
      <c r="AC48" s="105">
        <v>28.383173481212999</v>
      </c>
      <c r="AD48" s="105">
        <v>27.862985661850999</v>
      </c>
      <c r="AE48" s="105">
        <v>28.642497156243</v>
      </c>
      <c r="AF48" s="105">
        <v>28.995867981911001</v>
      </c>
      <c r="AG48" s="105">
        <v>27.823275126816</v>
      </c>
      <c r="AH48" s="105">
        <v>26.565299698964999</v>
      </c>
      <c r="AI48" s="105">
        <v>25.797736373357999</v>
      </c>
      <c r="AJ48" s="105">
        <v>25.316802730542001</v>
      </c>
      <c r="AK48" s="105">
        <v>26.205624126057</v>
      </c>
      <c r="AL48" s="105">
        <v>26.790317636234001</v>
      </c>
      <c r="AM48" s="105">
        <v>27.611302776075998</v>
      </c>
      <c r="AN48" s="105">
        <v>26.668502436009</v>
      </c>
      <c r="AO48" s="105">
        <v>26.942480855823</v>
      </c>
      <c r="AP48" s="105">
        <v>28.181458480793999</v>
      </c>
      <c r="AQ48" s="105">
        <v>27.747894242120999</v>
      </c>
      <c r="AR48" s="105">
        <v>28.888628506082</v>
      </c>
      <c r="AS48" s="105">
        <v>29.022346233128001</v>
      </c>
      <c r="AT48" s="105">
        <v>26.905607392200999</v>
      </c>
      <c r="AU48" s="105">
        <v>29.441143669692998</v>
      </c>
      <c r="AV48" s="105">
        <v>27.304289470649</v>
      </c>
      <c r="AW48" s="105">
        <v>26.509138902627001</v>
      </c>
      <c r="AX48" s="105">
        <v>26.781923246841998</v>
      </c>
      <c r="AY48" s="105">
        <v>22.291980713657001</v>
      </c>
      <c r="AZ48" s="105">
        <v>18.481659438497001</v>
      </c>
      <c r="BA48" s="105">
        <v>21.755249609507</v>
      </c>
      <c r="BB48" s="105">
        <v>19.763707712786999</v>
      </c>
      <c r="BC48" s="105">
        <v>20.027726287126999</v>
      </c>
      <c r="BD48" s="105">
        <v>21.004154817642998</v>
      </c>
    </row>
    <row r="49" spans="1:56" x14ac:dyDescent="0.2">
      <c r="A49" s="104" t="s">
        <v>73</v>
      </c>
      <c r="B49" s="105">
        <v>2.5760656861552999E-2</v>
      </c>
      <c r="C49" s="105">
        <v>2.7568616369254E-2</v>
      </c>
      <c r="D49" s="105">
        <v>3.5774077753057999E-2</v>
      </c>
      <c r="E49" s="105">
        <v>3.8343503060537E-2</v>
      </c>
      <c r="F49" s="105">
        <v>3.6191617253956997E-2</v>
      </c>
      <c r="G49" s="105">
        <v>4.6214004050397002E-2</v>
      </c>
      <c r="H49" s="105">
        <v>4.4123994968849001E-2</v>
      </c>
      <c r="I49" s="105">
        <v>5.1136719724995998E-2</v>
      </c>
      <c r="J49" s="105">
        <v>5.3587450139437998E-2</v>
      </c>
      <c r="K49" s="105">
        <v>5.5413246882936001E-2</v>
      </c>
      <c r="L49" s="105">
        <v>5.7166364256959E-2</v>
      </c>
      <c r="M49" s="105">
        <v>5.8422438210436002E-2</v>
      </c>
      <c r="N49" s="105">
        <v>5.8973632937583002E-2</v>
      </c>
      <c r="O49" s="105">
        <v>6.2051638354176E-2</v>
      </c>
      <c r="P49" s="105">
        <v>7.3701394888991995E-2</v>
      </c>
      <c r="Q49" s="105">
        <v>7.6344789975681004E-2</v>
      </c>
      <c r="R49" s="105">
        <v>8.4356061043114994E-2</v>
      </c>
      <c r="S49" s="105">
        <v>9.4875232342285995E-2</v>
      </c>
      <c r="T49" s="105">
        <v>0.10803775032346</v>
      </c>
      <c r="U49" s="105">
        <v>0.11078091427277</v>
      </c>
      <c r="V49" s="105">
        <v>0.11566652059032</v>
      </c>
      <c r="W49" s="105">
        <v>0.11436979081722</v>
      </c>
      <c r="X49" s="105">
        <v>0.11697514423197</v>
      </c>
      <c r="Y49" s="105">
        <v>0.10847217748889</v>
      </c>
      <c r="Z49" s="105">
        <v>0.12753990398449</v>
      </c>
      <c r="AA49" s="105">
        <v>0.13363829539864</v>
      </c>
      <c r="AB49" s="105">
        <v>0.13258788499963001</v>
      </c>
      <c r="AC49" s="105">
        <v>0.13614566968747999</v>
      </c>
      <c r="AD49" s="105">
        <v>0.13938559329145001</v>
      </c>
      <c r="AE49" s="105">
        <v>0.14121268515388999</v>
      </c>
      <c r="AF49" s="105">
        <v>0.13209165169942999</v>
      </c>
      <c r="AG49" s="105">
        <v>0.13081138727227001</v>
      </c>
      <c r="AH49" s="105">
        <v>0.14320822395975999</v>
      </c>
      <c r="AI49" s="105">
        <v>0.15084237462106001</v>
      </c>
      <c r="AJ49" s="105">
        <v>0.13988582069715999</v>
      </c>
      <c r="AK49" s="105">
        <v>0.14710887146771001</v>
      </c>
      <c r="AL49" s="105">
        <v>0.16448683799086</v>
      </c>
      <c r="AM49" s="105">
        <v>0.20542589413842999</v>
      </c>
      <c r="AN49" s="105">
        <v>0.22289044113508</v>
      </c>
      <c r="AO49" s="105">
        <v>0.22756935657911001</v>
      </c>
      <c r="AP49" s="105">
        <v>0.24721946208261</v>
      </c>
      <c r="AQ49" s="105">
        <v>0.19963415912161001</v>
      </c>
      <c r="AR49" s="105">
        <v>0.19103197830523</v>
      </c>
      <c r="AS49" s="105">
        <v>0.21667984718691</v>
      </c>
      <c r="AT49" s="105">
        <v>0.23209493767990999</v>
      </c>
      <c r="AU49" s="105">
        <v>0.25086028095275997</v>
      </c>
      <c r="AV49" s="105">
        <v>0.26321786070616998</v>
      </c>
      <c r="AW49" s="105">
        <v>0.28102051113554</v>
      </c>
      <c r="AX49" s="105">
        <v>0.30923835057076998</v>
      </c>
      <c r="AY49" s="105">
        <v>0.39353371085923999</v>
      </c>
      <c r="AZ49" s="105">
        <v>0.33188120525642001</v>
      </c>
      <c r="BA49" s="105">
        <v>0.31408240343242999</v>
      </c>
      <c r="BB49" s="105">
        <v>0.35823190019567003</v>
      </c>
      <c r="BC49" s="105">
        <v>0.35938338691721999</v>
      </c>
      <c r="BD49" s="105">
        <v>0.37201774551007</v>
      </c>
    </row>
    <row r="50" spans="1:56" x14ac:dyDescent="0.2">
      <c r="A50" s="104" t="s">
        <v>86</v>
      </c>
      <c r="B50" s="105">
        <v>2.1681278931581001</v>
      </c>
      <c r="C50" s="105">
        <v>2.1848671227326002</v>
      </c>
      <c r="D50" s="105">
        <v>2.6640313073248998</v>
      </c>
      <c r="E50" s="105">
        <v>2.7721830659736999</v>
      </c>
      <c r="F50" s="105">
        <v>2.1227821382514001</v>
      </c>
      <c r="G50" s="105">
        <v>2.1641698779884999</v>
      </c>
      <c r="H50" s="105">
        <v>2.6320656337416999</v>
      </c>
      <c r="I50" s="105">
        <v>2.7943951181034001</v>
      </c>
      <c r="J50" s="105">
        <v>2.9043056776779999</v>
      </c>
      <c r="K50" s="105">
        <v>3.0989955365543</v>
      </c>
      <c r="L50" s="105">
        <v>3.2704951609620001</v>
      </c>
      <c r="M50" s="105">
        <v>3.1319101585935001</v>
      </c>
      <c r="N50" s="105">
        <v>3.1655641173775</v>
      </c>
      <c r="O50" s="105">
        <v>3.1513071040691001</v>
      </c>
      <c r="P50" s="105">
        <v>3.2033449537965999</v>
      </c>
      <c r="Q50" s="105">
        <v>3.1470067605101999</v>
      </c>
      <c r="R50" s="105">
        <v>3.4981799009674002</v>
      </c>
      <c r="S50" s="105">
        <v>4.0599547445377997</v>
      </c>
      <c r="T50" s="105">
        <v>4.1148227304100002</v>
      </c>
      <c r="U50" s="105">
        <v>4.3515215084117003</v>
      </c>
      <c r="V50" s="105">
        <v>4.6391632069586999</v>
      </c>
      <c r="W50" s="105">
        <v>5.1625944335455003</v>
      </c>
      <c r="X50" s="105">
        <v>5.4900921515798</v>
      </c>
      <c r="Y50" s="105">
        <v>5.7469869386361001</v>
      </c>
      <c r="Z50" s="105">
        <v>5.9912874794572</v>
      </c>
      <c r="AA50" s="105">
        <v>5.8610109290782999</v>
      </c>
      <c r="AB50" s="105">
        <v>6.2236252524784996</v>
      </c>
      <c r="AC50" s="105">
        <v>6.3121639513128001</v>
      </c>
      <c r="AD50" s="105">
        <v>6.6171458889713</v>
      </c>
      <c r="AE50" s="105">
        <v>6.8777924486364999</v>
      </c>
      <c r="AF50" s="105">
        <v>7.1329220828670001</v>
      </c>
      <c r="AG50" s="105">
        <v>6.9984683019179004</v>
      </c>
      <c r="AH50" s="105">
        <v>7.1759597185091</v>
      </c>
      <c r="AI50" s="105">
        <v>7.8440871322339998</v>
      </c>
      <c r="AJ50" s="105">
        <v>7.7890912622183999</v>
      </c>
      <c r="AK50" s="105">
        <v>7.9059650666641001</v>
      </c>
      <c r="AL50" s="105">
        <v>8.0115117977961994</v>
      </c>
      <c r="AM50" s="105">
        <v>8.3088588131845995</v>
      </c>
      <c r="AN50" s="105">
        <v>8.4941537210887006</v>
      </c>
      <c r="AO50" s="105">
        <v>8.2873579819931003</v>
      </c>
      <c r="AP50" s="105">
        <v>7.9141447788794999</v>
      </c>
      <c r="AQ50" s="105">
        <v>7.6571397318705001</v>
      </c>
      <c r="AR50" s="105">
        <v>7.1221894884507</v>
      </c>
      <c r="AS50" s="105">
        <v>6.4407182269360996</v>
      </c>
      <c r="AT50" s="105">
        <v>6.8173205788170996</v>
      </c>
      <c r="AU50" s="105">
        <v>6.8561895209051</v>
      </c>
      <c r="AV50" s="105">
        <v>7.2219477583074996</v>
      </c>
      <c r="AW50" s="105">
        <v>7.3631746564086997</v>
      </c>
      <c r="AX50" s="105">
        <v>7.2140326768829999</v>
      </c>
      <c r="AY50" s="105">
        <v>7.2168102713503002</v>
      </c>
      <c r="AZ50" s="105">
        <v>6.8024278350173999</v>
      </c>
      <c r="BA50" s="105">
        <v>6.9191879670761001</v>
      </c>
      <c r="BB50" s="105">
        <v>7.2231144822014004</v>
      </c>
      <c r="BC50" s="105">
        <v>7.2032195810435997</v>
      </c>
      <c r="BD50" s="105">
        <v>7.3410937436466996</v>
      </c>
    </row>
    <row r="51" spans="1:56" x14ac:dyDescent="0.2">
      <c r="A51" s="104" t="s">
        <v>87</v>
      </c>
      <c r="B51" s="105">
        <v>188.29399351220999</v>
      </c>
      <c r="C51" s="105">
        <v>188.55323574193</v>
      </c>
      <c r="D51" s="105">
        <v>188.48524516213001</v>
      </c>
      <c r="E51" s="105">
        <v>186.53055738073999</v>
      </c>
      <c r="F51" s="105">
        <v>169.7727870157</v>
      </c>
      <c r="G51" s="105">
        <v>177.05249747337999</v>
      </c>
      <c r="H51" s="105">
        <v>182.45615820571001</v>
      </c>
      <c r="I51" s="105">
        <v>192.94692367542001</v>
      </c>
      <c r="J51" s="105">
        <v>190.77971440236999</v>
      </c>
      <c r="K51" s="105">
        <v>200.52433121566</v>
      </c>
      <c r="L51" s="105">
        <v>193.52163252484999</v>
      </c>
      <c r="M51" s="105">
        <v>194.17474372984</v>
      </c>
      <c r="N51" s="105">
        <v>196.15630197363001</v>
      </c>
      <c r="O51" s="105">
        <v>196.80970634918</v>
      </c>
      <c r="P51" s="105">
        <v>199.36429670685999</v>
      </c>
      <c r="Q51" s="105">
        <v>196.75657890322</v>
      </c>
      <c r="R51" s="105">
        <v>194.80221267853</v>
      </c>
      <c r="S51" s="105">
        <v>194.64629230051</v>
      </c>
      <c r="T51" s="105">
        <v>190.63026613466999</v>
      </c>
      <c r="U51" s="105">
        <v>183.09300563315</v>
      </c>
      <c r="V51" s="105">
        <v>165.49956807729001</v>
      </c>
      <c r="W51" s="105">
        <v>150.15709436074999</v>
      </c>
      <c r="X51" s="105">
        <v>144.37881242154</v>
      </c>
      <c r="Y51" s="105">
        <v>139.84564223805</v>
      </c>
      <c r="Z51" s="105">
        <v>134.36291705764</v>
      </c>
      <c r="AA51" s="105">
        <v>133.59159533985999</v>
      </c>
      <c r="AB51" s="105">
        <v>137.39933324672</v>
      </c>
      <c r="AC51" s="105">
        <v>134.01435981224</v>
      </c>
      <c r="AD51" s="105">
        <v>127.9685202629</v>
      </c>
      <c r="AE51" s="105">
        <v>119.71743639960999</v>
      </c>
      <c r="AF51" s="105">
        <v>132.31672470744999</v>
      </c>
      <c r="AG51" s="105">
        <v>132.22717555648001</v>
      </c>
      <c r="AH51" s="105">
        <v>127.40306255633</v>
      </c>
      <c r="AI51" s="105">
        <v>130.66737297525</v>
      </c>
      <c r="AJ51" s="105">
        <v>131.53254139502999</v>
      </c>
      <c r="AK51" s="105">
        <v>129.04809405095</v>
      </c>
      <c r="AL51" s="105">
        <v>130.79126243088999</v>
      </c>
      <c r="AM51" s="105">
        <v>132.33652289744001</v>
      </c>
      <c r="AN51" s="105">
        <v>126.1207687635</v>
      </c>
      <c r="AO51" s="105">
        <v>119.71264503624</v>
      </c>
      <c r="AP51" s="105">
        <v>120.99455468057</v>
      </c>
      <c r="AQ51" s="105">
        <v>118.11875424041</v>
      </c>
      <c r="AR51" s="105">
        <v>114.02903990897001</v>
      </c>
      <c r="AS51" s="105">
        <v>109.53275584476</v>
      </c>
      <c r="AT51" s="105">
        <v>107.23905210845</v>
      </c>
      <c r="AU51" s="105">
        <v>108.29161263581</v>
      </c>
      <c r="AV51" s="105">
        <v>109.81476749865</v>
      </c>
      <c r="AW51" s="105">
        <v>110.38078472892001</v>
      </c>
      <c r="AX51" s="105">
        <v>109.34475734862001</v>
      </c>
      <c r="AY51" s="105">
        <v>103.77926135628</v>
      </c>
      <c r="AZ51" s="105">
        <v>94.859596277066004</v>
      </c>
      <c r="BA51" s="105">
        <v>99.515152736366005</v>
      </c>
      <c r="BB51" s="105">
        <v>97.688847631585006</v>
      </c>
      <c r="BC51" s="105">
        <v>85.609312429945007</v>
      </c>
      <c r="BD51" s="105">
        <v>77.749164214781999</v>
      </c>
    </row>
    <row r="52" spans="1:56" x14ac:dyDescent="0.2">
      <c r="A52" s="104" t="s">
        <v>5</v>
      </c>
      <c r="B52" s="105">
        <v>1084.1187676546001</v>
      </c>
      <c r="C52" s="105">
        <v>1077.0031420266</v>
      </c>
      <c r="D52" s="105">
        <v>1104.9334762062999</v>
      </c>
      <c r="E52" s="105">
        <v>1157.3697117935999</v>
      </c>
      <c r="F52" s="105">
        <v>1122.1623840508</v>
      </c>
      <c r="G52" s="105">
        <v>1060.2282401353</v>
      </c>
      <c r="H52" s="105">
        <v>1122.5886852680001</v>
      </c>
      <c r="I52" s="105">
        <v>1101.0900803499001</v>
      </c>
      <c r="J52" s="105">
        <v>1138.9549910385999</v>
      </c>
      <c r="K52" s="105">
        <v>1189.1070742487</v>
      </c>
      <c r="L52" s="105">
        <v>1135.2202352105001</v>
      </c>
      <c r="M52" s="105">
        <v>1099.5680132703001</v>
      </c>
      <c r="N52" s="105">
        <v>1053.709779042</v>
      </c>
      <c r="O52" s="105">
        <v>1069.2294272096999</v>
      </c>
      <c r="P52" s="105">
        <v>1085.4150149341999</v>
      </c>
      <c r="Q52" s="105">
        <v>1085.9981760482999</v>
      </c>
      <c r="R52" s="105">
        <v>1079.8575963366</v>
      </c>
      <c r="S52" s="105">
        <v>1071.9140195346999</v>
      </c>
      <c r="T52" s="105">
        <v>1065.6206877668999</v>
      </c>
      <c r="U52" s="105">
        <v>1050.4333071112001</v>
      </c>
      <c r="V52" s="105">
        <v>1012.7015907676</v>
      </c>
      <c r="W52" s="105">
        <v>991.7193139387</v>
      </c>
      <c r="X52" s="105">
        <v>937.79298603191</v>
      </c>
      <c r="Y52" s="105">
        <v>929.32726796791997</v>
      </c>
      <c r="Z52" s="105">
        <v>915.24937614383998</v>
      </c>
      <c r="AA52" s="105">
        <v>910.47328433230996</v>
      </c>
      <c r="AB52" s="105">
        <v>939.35457401961003</v>
      </c>
      <c r="AC52" s="105">
        <v>907.48238586994</v>
      </c>
      <c r="AD52" s="105">
        <v>906.60518442682996</v>
      </c>
      <c r="AE52" s="105">
        <v>870.66392435159003</v>
      </c>
      <c r="AF52" s="105">
        <v>871.38471469726005</v>
      </c>
      <c r="AG52" s="105">
        <v>885.47452529124996</v>
      </c>
      <c r="AH52" s="105">
        <v>869.94044213228005</v>
      </c>
      <c r="AI52" s="105">
        <v>877.91296909399</v>
      </c>
      <c r="AJ52" s="105">
        <v>863.38946449755997</v>
      </c>
      <c r="AK52" s="105">
        <v>841.74805964522</v>
      </c>
      <c r="AL52" s="105">
        <v>855.44819586890003</v>
      </c>
      <c r="AM52" s="105">
        <v>826.59711133786004</v>
      </c>
      <c r="AN52" s="105">
        <v>829.91105200561003</v>
      </c>
      <c r="AO52" s="105">
        <v>768.13261773894999</v>
      </c>
      <c r="AP52" s="105">
        <v>814.96200858483996</v>
      </c>
      <c r="AQ52" s="105">
        <v>788.12114393456</v>
      </c>
      <c r="AR52" s="105">
        <v>800.03210417915</v>
      </c>
      <c r="AS52" s="105">
        <v>817.81575706547005</v>
      </c>
      <c r="AT52" s="105">
        <v>778.75272726810999</v>
      </c>
      <c r="AU52" s="105">
        <v>784.91432189558998</v>
      </c>
      <c r="AV52" s="105">
        <v>789.24893630663996</v>
      </c>
      <c r="AW52" s="105">
        <v>774.47668191236005</v>
      </c>
      <c r="AX52" s="105">
        <v>746.69743900770004</v>
      </c>
      <c r="AY52" s="105">
        <v>696.50021406515998</v>
      </c>
      <c r="AZ52" s="105">
        <v>642.08777683897995</v>
      </c>
      <c r="BA52" s="105">
        <v>670.66699129765004</v>
      </c>
      <c r="BB52" s="105">
        <v>658.08855885511002</v>
      </c>
      <c r="BC52" s="105">
        <v>589.65963081698999</v>
      </c>
      <c r="BD52" s="105">
        <v>579.93560733102004</v>
      </c>
    </row>
    <row r="53" spans="1:56" x14ac:dyDescent="0.2">
      <c r="A53" s="104" t="s">
        <v>90</v>
      </c>
      <c r="B53" s="105">
        <v>0.71161150189130995</v>
      </c>
      <c r="C53" s="105">
        <v>0.71163197234453002</v>
      </c>
      <c r="D53" s="105">
        <v>0.70798654453850995</v>
      </c>
      <c r="E53" s="105">
        <v>0.73274869744420001</v>
      </c>
      <c r="F53" s="105">
        <v>0.79129532429500005</v>
      </c>
      <c r="G53" s="105">
        <v>0.82212935726793002</v>
      </c>
      <c r="H53" s="105">
        <v>0.8525337079641</v>
      </c>
      <c r="I53" s="105">
        <v>0.88286674829864997</v>
      </c>
      <c r="J53" s="105">
        <v>0.89707303968350005</v>
      </c>
      <c r="K53" s="105">
        <v>1.0364407361011001</v>
      </c>
      <c r="L53" s="105">
        <v>1.017063817223</v>
      </c>
      <c r="M53" s="105">
        <v>0.77863194484307996</v>
      </c>
      <c r="N53" s="105">
        <v>0.72207871233341003</v>
      </c>
      <c r="O53" s="105">
        <v>0.59360892646241004</v>
      </c>
      <c r="P53" s="105">
        <v>0.47755279341075002</v>
      </c>
      <c r="Q53" s="105">
        <v>0.47586565466322001</v>
      </c>
      <c r="R53" s="105">
        <v>0.44492731957163001</v>
      </c>
      <c r="S53" s="105">
        <v>0.64276235690353001</v>
      </c>
      <c r="T53" s="105">
        <v>0.57696332991305999</v>
      </c>
      <c r="U53" s="105">
        <v>1.2270235859778</v>
      </c>
      <c r="V53" s="105">
        <v>0.97474272590067002</v>
      </c>
      <c r="W53" s="105">
        <v>1.2296562706808001</v>
      </c>
      <c r="X53" s="105">
        <v>1.0504236481305</v>
      </c>
      <c r="Y53" s="105">
        <v>1.0325278240010001</v>
      </c>
      <c r="Z53" s="105">
        <v>1.0571951828721999</v>
      </c>
      <c r="AA53" s="105">
        <v>1.0770839523610001</v>
      </c>
      <c r="AB53" s="105">
        <v>1.1156077138495999</v>
      </c>
      <c r="AC53" s="105">
        <v>1.1175924804390001</v>
      </c>
      <c r="AD53" s="105">
        <v>1.1438684711211999</v>
      </c>
      <c r="AE53" s="105">
        <v>1.1936145602260999</v>
      </c>
      <c r="AF53" s="105">
        <v>0.73363079532202002</v>
      </c>
      <c r="AG53" s="105">
        <v>0.75499724812586999</v>
      </c>
      <c r="AH53" s="105">
        <v>0.78294766917165004</v>
      </c>
      <c r="AI53" s="105">
        <v>0.82689861673765996</v>
      </c>
      <c r="AJ53" s="105">
        <v>0.79151595081014003</v>
      </c>
      <c r="AK53" s="105">
        <v>0.75414082966806995</v>
      </c>
      <c r="AL53" s="105">
        <v>0.72346603382617003</v>
      </c>
      <c r="AM53" s="105">
        <v>0.75019549233129001</v>
      </c>
      <c r="AN53" s="105">
        <v>0.80687466297752997</v>
      </c>
      <c r="AO53" s="105">
        <v>0.72828763586242995</v>
      </c>
      <c r="AP53" s="105">
        <v>0.81161987536775004</v>
      </c>
      <c r="AQ53" s="105">
        <v>0.62707123029730005</v>
      </c>
      <c r="AR53" s="105">
        <v>0.79597253030037995</v>
      </c>
      <c r="AS53" s="105">
        <v>0.87540937396702001</v>
      </c>
      <c r="AT53" s="105">
        <v>0.88352965760121005</v>
      </c>
      <c r="AU53" s="105">
        <v>0.81629688612301998</v>
      </c>
      <c r="AV53" s="105">
        <v>0.74548582871692004</v>
      </c>
      <c r="AW53" s="105">
        <v>0.67658363783148001</v>
      </c>
      <c r="AX53" s="105">
        <v>0.73558044039176995</v>
      </c>
      <c r="AY53" s="105">
        <v>0.83358287922982999</v>
      </c>
      <c r="AZ53" s="105">
        <v>0.74588707617493999</v>
      </c>
      <c r="BA53" s="105">
        <v>0.81971648657189</v>
      </c>
      <c r="BB53" s="105">
        <v>0.86684224580597002</v>
      </c>
      <c r="BC53" s="105">
        <v>0.87999930278117</v>
      </c>
      <c r="BD53" s="105">
        <v>0.89466619403478997</v>
      </c>
    </row>
    <row r="54" spans="1:56" x14ac:dyDescent="0.2">
      <c r="A54" s="104" t="s">
        <v>91</v>
      </c>
      <c r="B54" s="105">
        <v>7.5874318546060001E-3</v>
      </c>
      <c r="C54" s="105">
        <v>7.5835452365807998E-3</v>
      </c>
      <c r="D54" s="105">
        <v>9.1788095003816992E-3</v>
      </c>
      <c r="E54" s="105">
        <v>9.2591570112753006E-3</v>
      </c>
      <c r="F54" s="105">
        <v>8.2811004445952994E-3</v>
      </c>
      <c r="G54" s="105">
        <v>9.9694143404926005E-3</v>
      </c>
      <c r="H54" s="105">
        <v>9.0671262588692004E-3</v>
      </c>
      <c r="I54" s="105">
        <v>9.9852415753116999E-3</v>
      </c>
      <c r="J54" s="105">
        <v>9.9907538265182998E-3</v>
      </c>
      <c r="K54" s="105">
        <v>9.8872888291331E-3</v>
      </c>
      <c r="L54" s="105">
        <v>9.7799828616762004E-3</v>
      </c>
      <c r="M54" s="105">
        <v>1.4228951825754999E-2</v>
      </c>
      <c r="N54" s="105">
        <v>1.3319995570249999E-2</v>
      </c>
      <c r="O54" s="105">
        <v>1.3058793796881E-2</v>
      </c>
      <c r="P54" s="105">
        <v>1.4489568538792E-2</v>
      </c>
      <c r="Q54" s="105">
        <v>1.4538483564011001E-2</v>
      </c>
      <c r="R54" s="105">
        <v>1.2468454529194E-2</v>
      </c>
      <c r="S54" s="105">
        <v>1.8459398876113E-2</v>
      </c>
      <c r="T54" s="105">
        <v>2.1303544118906999E-2</v>
      </c>
      <c r="U54" s="105">
        <v>2.1839768026749001E-2</v>
      </c>
      <c r="V54" s="105">
        <v>2.1331757304767999E-2</v>
      </c>
      <c r="W54" s="105">
        <v>2.1423313864008E-2</v>
      </c>
      <c r="X54" s="105">
        <v>2.1562594296638999E-2</v>
      </c>
      <c r="Y54" s="105">
        <v>3.8785823246205997E-2</v>
      </c>
      <c r="Z54" s="105">
        <v>5.1194751404307001E-2</v>
      </c>
      <c r="AA54" s="105">
        <v>5.8901226058314E-2</v>
      </c>
      <c r="AB54" s="105">
        <v>6.4587030482957997E-2</v>
      </c>
      <c r="AC54" s="105">
        <v>6.2161819995308003E-2</v>
      </c>
      <c r="AD54" s="105">
        <v>3.6051524762703999E-2</v>
      </c>
      <c r="AE54" s="105">
        <v>6.1890395112192E-2</v>
      </c>
      <c r="AF54" s="105">
        <v>5.4239844195454003E-2</v>
      </c>
      <c r="AG54" s="105">
        <v>5.4453208981232001E-2</v>
      </c>
      <c r="AH54" s="105">
        <v>4.9159535615425E-2</v>
      </c>
      <c r="AI54" s="105">
        <v>5.6026955595147997E-2</v>
      </c>
      <c r="AJ54" s="105">
        <v>5.9842335083936E-2</v>
      </c>
      <c r="AK54" s="105">
        <v>5.8902305104255002E-2</v>
      </c>
      <c r="AL54" s="105">
        <v>6.2472719597855997E-2</v>
      </c>
      <c r="AM54" s="105">
        <v>7.5563966126474993E-2</v>
      </c>
      <c r="AN54" s="105">
        <v>7.3555555937674003E-2</v>
      </c>
      <c r="AO54" s="105">
        <v>7.5032318850396004E-2</v>
      </c>
      <c r="AP54" s="105">
        <v>7.7325765959275997E-2</v>
      </c>
      <c r="AQ54" s="105">
        <v>5.9547276562239002E-2</v>
      </c>
      <c r="AR54" s="105">
        <v>5.4324471019688E-2</v>
      </c>
      <c r="AS54" s="105">
        <v>5.9935179716946001E-2</v>
      </c>
      <c r="AT54" s="105">
        <v>6.6944948231772994E-2</v>
      </c>
      <c r="AU54" s="105">
        <v>7.2419448378148996E-2</v>
      </c>
      <c r="AV54" s="105">
        <v>7.7710221818431999E-2</v>
      </c>
      <c r="AW54" s="105">
        <v>6.9167642325400999E-2</v>
      </c>
      <c r="AX54" s="105">
        <v>7.1487263837525003E-2</v>
      </c>
      <c r="AY54" s="105">
        <v>8.6208028259173994E-2</v>
      </c>
      <c r="AZ54" s="105">
        <v>7.7073575993541005E-2</v>
      </c>
      <c r="BA54" s="105">
        <v>7.6443005266847996E-2</v>
      </c>
      <c r="BB54" s="105">
        <v>8.1187963079351999E-2</v>
      </c>
      <c r="BC54" s="105">
        <v>8.1437169080585001E-2</v>
      </c>
      <c r="BD54" s="105">
        <v>8.4250433581274001E-2</v>
      </c>
    </row>
    <row r="55" spans="1:56" x14ac:dyDescent="0.2">
      <c r="A55" s="104" t="s">
        <v>89</v>
      </c>
      <c r="B55" s="105">
        <v>61.964066910962003</v>
      </c>
      <c r="C55" s="105">
        <v>57.694486481953</v>
      </c>
      <c r="D55" s="105">
        <v>59.742079447435003</v>
      </c>
      <c r="E55" s="105">
        <v>58.7920093679</v>
      </c>
      <c r="F55" s="105">
        <v>52.390745893438002</v>
      </c>
      <c r="G55" s="105">
        <v>54.675612706231</v>
      </c>
      <c r="H55" s="105">
        <v>60.385113551186997</v>
      </c>
      <c r="I55" s="105">
        <v>62.091285381487999</v>
      </c>
      <c r="J55" s="105">
        <v>62.029509947529</v>
      </c>
      <c r="K55" s="105">
        <v>65.450632930720005</v>
      </c>
      <c r="L55" s="105">
        <v>64.877468776176997</v>
      </c>
      <c r="M55" s="105">
        <v>54.562592414881998</v>
      </c>
      <c r="N55" s="105">
        <v>56.854503498667</v>
      </c>
      <c r="O55" s="105">
        <v>53.315914483431001</v>
      </c>
      <c r="P55" s="105">
        <v>54.952607161566</v>
      </c>
      <c r="Q55" s="105">
        <v>62.749464991339003</v>
      </c>
      <c r="R55" s="105">
        <v>63.380572823279003</v>
      </c>
      <c r="S55" s="105">
        <v>61.41532641109</v>
      </c>
      <c r="T55" s="105">
        <v>57.494256729135998</v>
      </c>
      <c r="U55" s="105">
        <v>51.809991209578001</v>
      </c>
      <c r="V55" s="105">
        <v>52.431437234931998</v>
      </c>
      <c r="W55" s="105">
        <v>63.088265238551003</v>
      </c>
      <c r="X55" s="105">
        <v>57.393268378054003</v>
      </c>
      <c r="Y55" s="105">
        <v>59.714864168154001</v>
      </c>
      <c r="Z55" s="105">
        <v>63.694916188779999</v>
      </c>
      <c r="AA55" s="105">
        <v>60.592647666015999</v>
      </c>
      <c r="AB55" s="105">
        <v>74.017855881494995</v>
      </c>
      <c r="AC55" s="105">
        <v>64.251435363808</v>
      </c>
      <c r="AD55" s="105">
        <v>60.255465411422001</v>
      </c>
      <c r="AE55" s="105">
        <v>57.276935480780999</v>
      </c>
      <c r="AF55" s="105">
        <v>53.149425348417999</v>
      </c>
      <c r="AG55" s="105">
        <v>54.742732321551998</v>
      </c>
      <c r="AH55" s="105">
        <v>54.260449325511999</v>
      </c>
      <c r="AI55" s="105">
        <v>59.690664021657</v>
      </c>
      <c r="AJ55" s="105">
        <v>54.115836416105999</v>
      </c>
      <c r="AK55" s="105">
        <v>50.649196111503002</v>
      </c>
      <c r="AL55" s="105">
        <v>58.599766257954002</v>
      </c>
      <c r="AM55" s="105">
        <v>53.869272605158002</v>
      </c>
      <c r="AN55" s="105">
        <v>50.601822444</v>
      </c>
      <c r="AO55" s="105">
        <v>48.408861545813998</v>
      </c>
      <c r="AP55" s="105">
        <v>48.559962758414002</v>
      </c>
      <c r="AQ55" s="105">
        <v>43.484880621795</v>
      </c>
      <c r="AR55" s="105">
        <v>38.596612440141001</v>
      </c>
      <c r="AS55" s="105">
        <v>40.335244890059997</v>
      </c>
      <c r="AT55" s="105">
        <v>36.197240098480997</v>
      </c>
      <c r="AU55" s="105">
        <v>34.071172836754002</v>
      </c>
      <c r="AV55" s="105">
        <v>35.678395340797003</v>
      </c>
      <c r="AW55" s="105">
        <v>33.545706462550001</v>
      </c>
      <c r="AX55" s="105">
        <v>33.537886377063998</v>
      </c>
      <c r="AY55" s="105">
        <v>30.079365031702999</v>
      </c>
      <c r="AZ55" s="105">
        <v>27.787935872156002</v>
      </c>
      <c r="BA55" s="105">
        <v>29.564050101610999</v>
      </c>
      <c r="BB55" s="105">
        <v>28.494204137514998</v>
      </c>
      <c r="BC55" s="105">
        <v>26.210386860458001</v>
      </c>
      <c r="BD55" s="105">
        <v>25.570824857087999</v>
      </c>
    </row>
    <row r="56" spans="1:56" x14ac:dyDescent="0.2">
      <c r="A56" s="104" t="s">
        <v>92</v>
      </c>
      <c r="B56" s="105">
        <v>3.883703695511</v>
      </c>
      <c r="C56" s="105">
        <v>3.9318594696578999</v>
      </c>
      <c r="D56" s="105">
        <v>5.0609955996240004</v>
      </c>
      <c r="E56" s="105">
        <v>5.0553113108250001</v>
      </c>
      <c r="F56" s="105">
        <v>5.4047845563020003</v>
      </c>
      <c r="G56" s="105">
        <v>5.6055558084213999</v>
      </c>
      <c r="H56" s="105">
        <v>5.7531141351367996</v>
      </c>
      <c r="I56" s="105">
        <v>6.2177715807840004</v>
      </c>
      <c r="J56" s="105">
        <v>6.3381938678709</v>
      </c>
      <c r="K56" s="105">
        <v>6.6938833415985002</v>
      </c>
      <c r="L56" s="105">
        <v>6.8917914561598996</v>
      </c>
      <c r="M56" s="105">
        <v>6.5514775219989998</v>
      </c>
      <c r="N56" s="105">
        <v>6.3767587163951998</v>
      </c>
      <c r="O56" s="105">
        <v>7.3846551235242002</v>
      </c>
      <c r="P56" s="105">
        <v>7.7668178769407001</v>
      </c>
      <c r="Q56" s="105">
        <v>6.8229076811129001</v>
      </c>
      <c r="R56" s="105">
        <v>7.6300590449724002</v>
      </c>
      <c r="S56" s="105">
        <v>8.7692337218025997</v>
      </c>
      <c r="T56" s="105">
        <v>8.8015367896664003</v>
      </c>
      <c r="U56" s="105">
        <v>9.3755490407910003</v>
      </c>
      <c r="V56" s="105">
        <v>8.0187497754250003</v>
      </c>
      <c r="W56" s="105">
        <v>8.3923980662494007</v>
      </c>
      <c r="X56" s="105">
        <v>9.7437805465480007</v>
      </c>
      <c r="Y56" s="105">
        <v>9.6204629441925</v>
      </c>
      <c r="Z56" s="105">
        <v>11.245434933426001</v>
      </c>
      <c r="AA56" s="105">
        <v>11.958135347681999</v>
      </c>
      <c r="AB56" s="105">
        <v>12.869565705655001</v>
      </c>
      <c r="AC56" s="105">
        <v>14.645425490748</v>
      </c>
      <c r="AD56" s="105">
        <v>16.794156201890999</v>
      </c>
      <c r="AE56" s="105">
        <v>18.206866381484001</v>
      </c>
      <c r="AF56" s="105">
        <v>19.013773403348999</v>
      </c>
      <c r="AG56" s="105">
        <v>19.148335811580001</v>
      </c>
      <c r="AH56" s="105">
        <v>21.018663108877998</v>
      </c>
      <c r="AI56" s="105">
        <v>18.792797599052999</v>
      </c>
      <c r="AJ56" s="105">
        <v>17.425503264913001</v>
      </c>
      <c r="AK56" s="105">
        <v>18.790036947712</v>
      </c>
      <c r="AL56" s="105">
        <v>20.579402890533999</v>
      </c>
      <c r="AM56" s="105">
        <v>20.754460841739</v>
      </c>
      <c r="AN56" s="105">
        <v>20.720440446363</v>
      </c>
      <c r="AO56" s="105">
        <v>19.841147560412999</v>
      </c>
      <c r="AP56" s="105">
        <v>20.927672238951999</v>
      </c>
      <c r="AQ56" s="105">
        <v>21.127375076576001</v>
      </c>
      <c r="AR56" s="105">
        <v>21.884905208587</v>
      </c>
      <c r="AS56" s="105">
        <v>21.483860433855</v>
      </c>
      <c r="AT56" s="105">
        <v>21.701027455129999</v>
      </c>
      <c r="AU56" s="105">
        <v>23.873835715902</v>
      </c>
      <c r="AV56" s="105">
        <v>24.871353358499999</v>
      </c>
      <c r="AW56" s="105">
        <v>23.788660996282999</v>
      </c>
      <c r="AX56" s="105">
        <v>25.628622597939</v>
      </c>
      <c r="AY56" s="105">
        <v>28.461485985517999</v>
      </c>
      <c r="AZ56" s="105">
        <v>26.925967034681001</v>
      </c>
      <c r="BA56" s="105">
        <v>29.668067016159998</v>
      </c>
      <c r="BB56" s="105">
        <v>32.112835724703999</v>
      </c>
      <c r="BC56" s="105">
        <v>32.788858132598001</v>
      </c>
      <c r="BD56" s="105">
        <v>34.222494979724999</v>
      </c>
    </row>
    <row r="57" spans="1:56" x14ac:dyDescent="0.2">
      <c r="A57" s="104" t="s">
        <v>40</v>
      </c>
      <c r="B57" s="105">
        <v>19.690956927134</v>
      </c>
      <c r="C57" s="105">
        <v>23.011399815413</v>
      </c>
      <c r="D57" s="105">
        <v>35.151446457220999</v>
      </c>
      <c r="E57" s="105">
        <v>47.299483722597998</v>
      </c>
      <c r="F57" s="105">
        <v>39.900784773601998</v>
      </c>
      <c r="G57" s="105">
        <v>36.407764089827999</v>
      </c>
      <c r="H57" s="105">
        <v>47.074527566390998</v>
      </c>
      <c r="I57" s="105">
        <v>52.149914918457</v>
      </c>
      <c r="J57" s="105">
        <v>57.354481705372002</v>
      </c>
      <c r="K57" s="105">
        <v>57.423784737859997</v>
      </c>
      <c r="L57" s="105">
        <v>57.204013141649</v>
      </c>
      <c r="M57" s="105">
        <v>54.001948517339002</v>
      </c>
      <c r="N57" s="105">
        <v>56.863553450334003</v>
      </c>
      <c r="O57" s="105">
        <v>59.193496543366003</v>
      </c>
      <c r="P57" s="105">
        <v>62.358987179221003</v>
      </c>
      <c r="Q57" s="105">
        <v>71.684706923470003</v>
      </c>
      <c r="R57" s="105">
        <v>74.949289793537005</v>
      </c>
      <c r="S57" s="105">
        <v>72.230691881876993</v>
      </c>
      <c r="T57" s="105">
        <v>72.939778082721006</v>
      </c>
      <c r="U57" s="105">
        <v>73.194505165126998</v>
      </c>
      <c r="V57" s="105">
        <v>72.159927373282997</v>
      </c>
      <c r="W57" s="105">
        <v>75.194063875096006</v>
      </c>
      <c r="X57" s="105">
        <v>84.783486037752994</v>
      </c>
      <c r="Y57" s="105">
        <v>82.974957563000999</v>
      </c>
      <c r="Z57" s="105">
        <v>81.154849549784004</v>
      </c>
      <c r="AA57" s="105">
        <v>83.819014727392997</v>
      </c>
      <c r="AB57" s="105">
        <v>81.508380010915005</v>
      </c>
      <c r="AC57" s="105">
        <v>79.622874932260999</v>
      </c>
      <c r="AD57" s="105">
        <v>81.440615458810001</v>
      </c>
      <c r="AE57" s="105">
        <v>84.955070361471996</v>
      </c>
      <c r="AF57" s="105">
        <v>87.939068700291003</v>
      </c>
      <c r="AG57" s="105">
        <v>85.823466470458996</v>
      </c>
      <c r="AH57" s="105">
        <v>89.687652064505997</v>
      </c>
      <c r="AI57" s="105">
        <v>96.506338878565998</v>
      </c>
      <c r="AJ57" s="105">
        <v>96.626022610481996</v>
      </c>
      <c r="AK57" s="105">
        <v>101.40017219706</v>
      </c>
      <c r="AL57" s="105">
        <v>105.50390445322</v>
      </c>
      <c r="AM57" s="105">
        <v>108.91610537450001</v>
      </c>
      <c r="AN57" s="105">
        <v>113.70878344638</v>
      </c>
      <c r="AO57" s="105">
        <v>116.08906664826</v>
      </c>
      <c r="AP57" s="105">
        <v>118.6168339708</v>
      </c>
      <c r="AQ57" s="105">
        <v>124.80345231785</v>
      </c>
      <c r="AR57" s="105">
        <v>140.269903056</v>
      </c>
      <c r="AS57" s="105">
        <v>145.72864084512</v>
      </c>
      <c r="AT57" s="105">
        <v>155.03300550151999</v>
      </c>
      <c r="AU57" s="105">
        <v>164.57845827417</v>
      </c>
      <c r="AV57" s="105">
        <v>160.74576636802999</v>
      </c>
      <c r="AW57" s="105">
        <v>166.32025408461001</v>
      </c>
      <c r="AX57" s="105">
        <v>174.8052574125</v>
      </c>
      <c r="AY57" s="105">
        <v>181.68635519858</v>
      </c>
      <c r="AZ57" s="105">
        <v>171.95049810577001</v>
      </c>
      <c r="BA57" s="105">
        <v>181.32147228388001</v>
      </c>
      <c r="BB57" s="105">
        <v>189.18863992269999</v>
      </c>
      <c r="BC57" s="105">
        <v>190.57858855601</v>
      </c>
      <c r="BD57" s="105">
        <v>186.35838216755999</v>
      </c>
    </row>
    <row r="58" spans="1:56" x14ac:dyDescent="0.2">
      <c r="A58" s="104" t="s">
        <v>93</v>
      </c>
      <c r="B58" s="105">
        <v>5.0206942056943999</v>
      </c>
      <c r="C58" s="105">
        <v>4.4917619553966004</v>
      </c>
      <c r="D58" s="105">
        <v>4.4817748579102998</v>
      </c>
      <c r="E58" s="105">
        <v>5.6671599911925998</v>
      </c>
      <c r="F58" s="105">
        <v>6.9188994403848003</v>
      </c>
      <c r="G58" s="105">
        <v>7.4983699368480003</v>
      </c>
      <c r="H58" s="105">
        <v>8.5878059704511003</v>
      </c>
      <c r="I58" s="105">
        <v>9.9802574049487998</v>
      </c>
      <c r="J58" s="105">
        <v>11.216083215472</v>
      </c>
      <c r="K58" s="105">
        <v>12.154500368399001</v>
      </c>
      <c r="L58" s="105">
        <v>12.795513598353001</v>
      </c>
      <c r="M58" s="105">
        <v>14.089244623826</v>
      </c>
      <c r="N58" s="105">
        <v>14.184395760695001</v>
      </c>
      <c r="O58" s="105">
        <v>13.332755568664</v>
      </c>
      <c r="P58" s="105">
        <v>14.000525004173999</v>
      </c>
      <c r="Q58" s="105">
        <v>15.060494439451</v>
      </c>
      <c r="R58" s="105">
        <v>15.750493891912001</v>
      </c>
      <c r="S58" s="105">
        <v>14.493415021704999</v>
      </c>
      <c r="T58" s="105">
        <v>16.273529681380001</v>
      </c>
      <c r="U58" s="105">
        <v>16.339312342511001</v>
      </c>
      <c r="V58" s="105">
        <v>17.556887610215998</v>
      </c>
      <c r="W58" s="105">
        <v>17.593994095538001</v>
      </c>
      <c r="X58" s="105">
        <v>18.533489215888</v>
      </c>
      <c r="Y58" s="105">
        <v>18.081239405527</v>
      </c>
      <c r="Z58" s="105">
        <v>18.954248270981999</v>
      </c>
      <c r="AA58" s="105">
        <v>20.804680811267001</v>
      </c>
      <c r="AB58" s="105">
        <v>23.969871958233998</v>
      </c>
      <c r="AC58" s="105">
        <v>24.985938600730002</v>
      </c>
      <c r="AD58" s="105">
        <v>24.530442832991</v>
      </c>
      <c r="AE58" s="105">
        <v>21.711925028934999</v>
      </c>
      <c r="AF58" s="105">
        <v>22.062436619823</v>
      </c>
      <c r="AG58" s="105">
        <v>24.317149881334</v>
      </c>
      <c r="AH58" s="105">
        <v>24.297566324226999</v>
      </c>
      <c r="AI58" s="105">
        <v>24.940974323963001</v>
      </c>
      <c r="AJ58" s="105">
        <v>26.765820009083001</v>
      </c>
      <c r="AK58" s="105">
        <v>28.865558238729001</v>
      </c>
      <c r="AL58" s="105">
        <v>30.977186837055001</v>
      </c>
      <c r="AM58" s="105">
        <v>31.653917364992999</v>
      </c>
      <c r="AN58" s="105">
        <v>32.669196770219003</v>
      </c>
      <c r="AO58" s="105">
        <v>35.390278347897997</v>
      </c>
      <c r="AP58" s="105">
        <v>38.252941732811998</v>
      </c>
      <c r="AQ58" s="105">
        <v>38.318820902336</v>
      </c>
      <c r="AR58" s="105">
        <v>38.660950426911</v>
      </c>
      <c r="AS58" s="105">
        <v>41.158339237923997</v>
      </c>
      <c r="AT58" s="105">
        <v>43.459356141736002</v>
      </c>
      <c r="AU58" s="105">
        <v>43.275859689679997</v>
      </c>
      <c r="AV58" s="105">
        <v>42.068060776703</v>
      </c>
      <c r="AW58" s="105">
        <v>41.058128230317998</v>
      </c>
      <c r="AX58" s="105">
        <v>42.214543131961001</v>
      </c>
      <c r="AY58" s="105">
        <v>41.925372250404997</v>
      </c>
      <c r="AZ58" s="105">
        <v>36.598594544314999</v>
      </c>
      <c r="BA58" s="105">
        <v>41.16068622833</v>
      </c>
      <c r="BB58" s="105">
        <v>44.169334144399997</v>
      </c>
      <c r="BC58" s="105">
        <v>46.790115436488001</v>
      </c>
      <c r="BD58" s="105">
        <v>47.963813709031001</v>
      </c>
    </row>
    <row r="59" spans="1:56" x14ac:dyDescent="0.2">
      <c r="A59" s="104" t="s">
        <v>94</v>
      </c>
      <c r="B59" s="105">
        <v>25.457081690631998</v>
      </c>
      <c r="C59" s="105">
        <v>25.164981135687999</v>
      </c>
      <c r="D59" s="105">
        <v>27.345377802788999</v>
      </c>
      <c r="E59" s="105">
        <v>25.461330792847999</v>
      </c>
      <c r="F59" s="105">
        <v>29.433728130674002</v>
      </c>
      <c r="G59" s="105">
        <v>31.732442121466001</v>
      </c>
      <c r="H59" s="105">
        <v>36.680556004960003</v>
      </c>
      <c r="I59" s="105">
        <v>37.840858969968998</v>
      </c>
      <c r="J59" s="105">
        <v>38.322948668834002</v>
      </c>
      <c r="K59" s="105">
        <v>41.618090288780003</v>
      </c>
      <c r="L59" s="105">
        <v>45.712532840869002</v>
      </c>
      <c r="M59" s="105">
        <v>51.667257730457003</v>
      </c>
      <c r="N59" s="105">
        <v>55.827833960424002</v>
      </c>
      <c r="O59" s="105">
        <v>62.169589775593003</v>
      </c>
      <c r="P59" s="105">
        <v>68.448074332101001</v>
      </c>
      <c r="Q59" s="105">
        <v>71.826811978525001</v>
      </c>
      <c r="R59" s="105">
        <v>74.994544615546005</v>
      </c>
      <c r="S59" s="105">
        <v>81.271394403933996</v>
      </c>
      <c r="T59" s="105">
        <v>83.430999958065996</v>
      </c>
      <c r="U59" s="105">
        <v>88.583315437126998</v>
      </c>
      <c r="V59" s="105">
        <v>91.512199542084005</v>
      </c>
      <c r="W59" s="105">
        <v>93.682080977598005</v>
      </c>
      <c r="X59" s="105">
        <v>97.450998591528005</v>
      </c>
      <c r="Y59" s="105">
        <v>97.787655463392994</v>
      </c>
      <c r="Z59" s="105">
        <v>93.227532898652996</v>
      </c>
      <c r="AA59" s="105">
        <v>99.731332952523999</v>
      </c>
      <c r="AB59" s="105">
        <v>106.92387280413</v>
      </c>
      <c r="AC59" s="105">
        <v>113.77948555870999</v>
      </c>
      <c r="AD59" s="105">
        <v>120.12610301684001</v>
      </c>
      <c r="AE59" s="105">
        <v>129.40872637172001</v>
      </c>
      <c r="AF59" s="105">
        <v>127.91568246223</v>
      </c>
      <c r="AG59" s="105">
        <v>141.20318654457</v>
      </c>
      <c r="AH59" s="105">
        <v>144.96247500326001</v>
      </c>
      <c r="AI59" s="105">
        <v>147.85527247507</v>
      </c>
      <c r="AJ59" s="105">
        <v>160.41784153005</v>
      </c>
      <c r="AK59" s="105">
        <v>178.38695383532001</v>
      </c>
      <c r="AL59" s="105">
        <v>188.87628377555001</v>
      </c>
      <c r="AM59" s="105">
        <v>201.95747772642</v>
      </c>
      <c r="AN59" s="105">
        <v>202.02570970779001</v>
      </c>
      <c r="AO59" s="105">
        <v>210.34249559077</v>
      </c>
      <c r="AP59" s="105">
        <v>211.75861770044</v>
      </c>
      <c r="AQ59" s="105">
        <v>219.34032764775</v>
      </c>
      <c r="AR59" s="105">
        <v>232.95672943514001</v>
      </c>
      <c r="AS59" s="105">
        <v>228.75386367211999</v>
      </c>
      <c r="AT59" s="105">
        <v>233.10549743108001</v>
      </c>
      <c r="AU59" s="105">
        <v>239.41386582455999</v>
      </c>
      <c r="AV59" s="105">
        <v>250.12302699781</v>
      </c>
      <c r="AW59" s="105">
        <v>261.70666653442998</v>
      </c>
      <c r="AX59" s="105">
        <v>256.21896615041999</v>
      </c>
      <c r="AY59" s="105">
        <v>237.02982775162999</v>
      </c>
      <c r="AZ59" s="105">
        <v>246.18403687669999</v>
      </c>
      <c r="BA59" s="105">
        <v>261.63126409999001</v>
      </c>
      <c r="BB59" s="105">
        <v>258.99355404959999</v>
      </c>
      <c r="BC59" s="105">
        <v>275.83651027907001</v>
      </c>
      <c r="BD59" s="105">
        <v>291.63858274771002</v>
      </c>
    </row>
    <row r="60" spans="1:56" x14ac:dyDescent="0.2">
      <c r="A60" s="104" t="s">
        <v>97</v>
      </c>
      <c r="B60" s="105">
        <v>0.34170935873451003</v>
      </c>
      <c r="C60" s="105">
        <v>0.33992147560780001</v>
      </c>
      <c r="D60" s="105">
        <v>0.32168733684075002</v>
      </c>
      <c r="E60" s="105">
        <v>0.32457278156657998</v>
      </c>
      <c r="F60" s="105">
        <v>0.31722222299925001</v>
      </c>
      <c r="G60" s="105">
        <v>0.30173409385673999</v>
      </c>
      <c r="H60" s="105">
        <v>0.29398299500918001</v>
      </c>
      <c r="I60" s="105">
        <v>0.24903392458151</v>
      </c>
      <c r="J60" s="105">
        <v>0.25865949730583998</v>
      </c>
      <c r="K60" s="105">
        <v>0.28683772224651</v>
      </c>
      <c r="L60" s="105">
        <v>0.30112039313729</v>
      </c>
      <c r="M60" s="105">
        <v>0.33954721322710002</v>
      </c>
      <c r="N60" s="105">
        <v>0.31763575611165001</v>
      </c>
      <c r="O60" s="105">
        <v>0.32251666212713997</v>
      </c>
      <c r="P60" s="105">
        <v>0.32381366930754002</v>
      </c>
      <c r="Q60" s="105">
        <v>0.33323083713187002</v>
      </c>
      <c r="R60" s="105">
        <v>0.29144893964654001</v>
      </c>
      <c r="S60" s="105">
        <v>0.29656682661540001</v>
      </c>
      <c r="T60" s="105">
        <v>0.30559090734880001</v>
      </c>
      <c r="U60" s="105">
        <v>0.3129811623689</v>
      </c>
      <c r="V60" s="105">
        <v>0.32923563927608002</v>
      </c>
      <c r="W60" s="105">
        <v>0.37819618344424</v>
      </c>
      <c r="X60" s="105">
        <v>0.49105262855574999</v>
      </c>
      <c r="Y60" s="105">
        <v>0.68359986737926004</v>
      </c>
      <c r="Z60" s="105">
        <v>0.77084064148503995</v>
      </c>
      <c r="AA60" s="105">
        <v>0.83404696615527996</v>
      </c>
      <c r="AB60" s="105">
        <v>0.91715296178586003</v>
      </c>
      <c r="AC60" s="105">
        <v>0.85884871585794997</v>
      </c>
      <c r="AD60" s="105">
        <v>0.63942286754597</v>
      </c>
      <c r="AE60" s="105">
        <v>0.67927358444872998</v>
      </c>
      <c r="AF60" s="105">
        <v>0.67027809960353002</v>
      </c>
      <c r="AG60" s="105">
        <v>0.73533653354029005</v>
      </c>
      <c r="AH60" s="105">
        <v>0.72556843317677999</v>
      </c>
      <c r="AI60" s="105">
        <v>0.70043530078742999</v>
      </c>
      <c r="AJ60" s="105">
        <v>0.71736342216176996</v>
      </c>
      <c r="AK60" s="105">
        <v>0.60421201475603004</v>
      </c>
      <c r="AL60" s="105">
        <v>0.54339031616858002</v>
      </c>
      <c r="AM60" s="105">
        <v>0.53007010807291999</v>
      </c>
      <c r="AN60" s="105">
        <v>0.46307027323560002</v>
      </c>
      <c r="AO60" s="105">
        <v>0.48090770113651998</v>
      </c>
      <c r="AP60" s="105">
        <v>0.51675450212206997</v>
      </c>
      <c r="AQ60" s="105">
        <v>0.61664019775338996</v>
      </c>
      <c r="AR60" s="105">
        <v>0.63428131456325998</v>
      </c>
      <c r="AS60" s="105">
        <v>0.59356949591193997</v>
      </c>
      <c r="AT60" s="105">
        <v>0.59558089567418004</v>
      </c>
      <c r="AU60" s="105">
        <v>0.57761793551341001</v>
      </c>
      <c r="AV60" s="105">
        <v>0.59718004119611001</v>
      </c>
      <c r="AW60" s="105">
        <v>0.58613585603769003</v>
      </c>
      <c r="AX60" s="105">
        <v>0.65505445268217999</v>
      </c>
      <c r="AY60" s="105">
        <v>0.67360102355188001</v>
      </c>
      <c r="AZ60" s="105">
        <v>0.67147988527586</v>
      </c>
      <c r="BA60" s="105">
        <v>0.71193227474793996</v>
      </c>
      <c r="BB60" s="105">
        <v>0.74992190188834995</v>
      </c>
      <c r="BC60" s="105">
        <v>0.76420239912668997</v>
      </c>
      <c r="BD60" s="105">
        <v>0.77797734855798995</v>
      </c>
    </row>
    <row r="61" spans="1:56" x14ac:dyDescent="0.2">
      <c r="A61" s="104" t="s">
        <v>234</v>
      </c>
      <c r="B61" s="105">
        <v>8.6829548655892999E-2</v>
      </c>
      <c r="C61" s="105">
        <v>8.6828577531428003E-2</v>
      </c>
      <c r="D61" s="105">
        <v>8.5647751240973E-2</v>
      </c>
      <c r="E61" s="105">
        <v>8.8004844407744004E-2</v>
      </c>
      <c r="F61" s="105">
        <v>9.4289087297699997E-2</v>
      </c>
      <c r="G61" s="105">
        <v>9.9433546959204006E-2</v>
      </c>
      <c r="H61" s="105">
        <v>9.9860296034774004E-2</v>
      </c>
      <c r="I61" s="105">
        <v>0.10338732177368</v>
      </c>
      <c r="J61" s="105">
        <v>0.10058652467555</v>
      </c>
      <c r="K61" s="105">
        <v>0.11140991782803999</v>
      </c>
      <c r="L61" s="105">
        <v>0.12245104226021</v>
      </c>
      <c r="M61" s="105">
        <v>0.11243908813316</v>
      </c>
      <c r="N61" s="105">
        <v>0.11559917518134</v>
      </c>
      <c r="O61" s="105">
        <v>0.11850902463611999</v>
      </c>
      <c r="P61" s="105">
        <v>0.11540313973929001</v>
      </c>
      <c r="Q61" s="105">
        <v>0.12922726815617999</v>
      </c>
      <c r="R61" s="105">
        <v>0.13358815888376999</v>
      </c>
      <c r="S61" s="105">
        <v>0.17486141469548999</v>
      </c>
      <c r="T61" s="105">
        <v>0.16318645557224001</v>
      </c>
      <c r="U61" s="105">
        <v>0.15095261576762001</v>
      </c>
      <c r="V61" s="105">
        <v>0.14970139198657001</v>
      </c>
      <c r="W61" s="105">
        <v>0.18106298740070001</v>
      </c>
      <c r="X61" s="105">
        <v>0.16034718988645</v>
      </c>
      <c r="Y61" s="105">
        <v>0.14978287624853001</v>
      </c>
      <c r="Z61" s="105">
        <v>0.15099763313714001</v>
      </c>
      <c r="AA61" s="105">
        <v>0.17565253852022</v>
      </c>
      <c r="AB61" s="105">
        <v>0.17904139461773</v>
      </c>
      <c r="AC61" s="105">
        <v>0.1877167072234</v>
      </c>
      <c r="AD61" s="105">
        <v>0.19031001857821001</v>
      </c>
      <c r="AE61" s="105">
        <v>0.19781807642049001</v>
      </c>
      <c r="AF61" s="105">
        <v>0.25533219601901003</v>
      </c>
      <c r="AG61" s="105">
        <v>0.25884928604607998</v>
      </c>
      <c r="AH61" s="105">
        <v>0.25823391758984998</v>
      </c>
      <c r="AI61" s="105">
        <v>0.26414500850741002</v>
      </c>
      <c r="AJ61" s="105">
        <v>0.26323955978558</v>
      </c>
      <c r="AK61" s="105">
        <v>0.25956249528296998</v>
      </c>
      <c r="AL61" s="105">
        <v>0.26002014077772001</v>
      </c>
      <c r="AM61" s="105">
        <v>0.2560624708848</v>
      </c>
      <c r="AN61" s="105">
        <v>0.25750834661125999</v>
      </c>
      <c r="AO61" s="105">
        <v>0.25559242750738997</v>
      </c>
      <c r="AP61" s="105">
        <v>0.25295424281187001</v>
      </c>
      <c r="AQ61" s="105">
        <v>0.23890153022515001</v>
      </c>
      <c r="AR61" s="105">
        <v>0.23948378219265001</v>
      </c>
      <c r="AS61" s="105">
        <v>0.23809303700063</v>
      </c>
      <c r="AT61" s="105">
        <v>0.23344243917075999</v>
      </c>
      <c r="AU61" s="105">
        <v>0.23807757298859</v>
      </c>
      <c r="AV61" s="105">
        <v>0.24004703224153001</v>
      </c>
      <c r="AW61" s="105">
        <v>0.21477247140066999</v>
      </c>
      <c r="AX61" s="105">
        <v>0.22572499300616</v>
      </c>
      <c r="AY61" s="105">
        <v>0.23300854074314001</v>
      </c>
      <c r="AZ61" s="105">
        <v>0.19739342627705</v>
      </c>
      <c r="BA61" s="105">
        <v>0.24086649987951</v>
      </c>
      <c r="BB61" s="105">
        <v>0.26597556088963997</v>
      </c>
      <c r="BC61" s="105">
        <v>0.28683224917580002</v>
      </c>
      <c r="BD61" s="105">
        <v>0.30117472115806998</v>
      </c>
    </row>
    <row r="62" spans="1:56" x14ac:dyDescent="0.2">
      <c r="A62" s="104" t="s">
        <v>207</v>
      </c>
      <c r="B62" s="105">
        <v>142.83524971945999</v>
      </c>
      <c r="C62" s="105">
        <v>139.40152180761001</v>
      </c>
      <c r="D62" s="105">
        <v>151.70225659316</v>
      </c>
      <c r="E62" s="105">
        <v>164.52733566073999</v>
      </c>
      <c r="F62" s="105">
        <v>176.89723230528</v>
      </c>
      <c r="G62" s="105">
        <v>182.70318042018999</v>
      </c>
      <c r="H62" s="105">
        <v>200.84505380183001</v>
      </c>
      <c r="I62" s="105">
        <v>192.73289335691999</v>
      </c>
      <c r="J62" s="105">
        <v>191.49967093833001</v>
      </c>
      <c r="K62" s="105">
        <v>203.18456412084001</v>
      </c>
      <c r="L62" s="105">
        <v>212.88533231994001</v>
      </c>
      <c r="M62" s="105">
        <v>218.52060407057999</v>
      </c>
      <c r="N62" s="105">
        <v>212.02791934955999</v>
      </c>
      <c r="O62" s="105">
        <v>215.13950032966</v>
      </c>
      <c r="P62" s="105">
        <v>204.22791625214001</v>
      </c>
      <c r="Q62" s="105">
        <v>197.45926193267999</v>
      </c>
      <c r="R62" s="105">
        <v>201.30267045726001</v>
      </c>
      <c r="S62" s="105">
        <v>202.46619841570001</v>
      </c>
      <c r="T62" s="105">
        <v>206.6192873839</v>
      </c>
      <c r="U62" s="105">
        <v>224.91402711634001</v>
      </c>
      <c r="V62" s="105">
        <v>229.46776403701</v>
      </c>
      <c r="W62" s="105">
        <v>237.45351996983001</v>
      </c>
      <c r="X62" s="105">
        <v>245.48394529913</v>
      </c>
      <c r="Y62" s="105">
        <v>231.10554982784001</v>
      </c>
      <c r="Z62" s="105">
        <v>242.16886203384001</v>
      </c>
      <c r="AA62" s="105">
        <v>255.04911951023001</v>
      </c>
      <c r="AB62" s="105">
        <v>244.79842392105999</v>
      </c>
      <c r="AC62" s="105">
        <v>263.99076764656002</v>
      </c>
      <c r="AD62" s="105">
        <v>272.61127483611</v>
      </c>
      <c r="AE62" s="105">
        <v>294.72264597355002</v>
      </c>
      <c r="AF62" s="105">
        <v>310.33266869315003</v>
      </c>
      <c r="AG62" s="105">
        <v>310.53777614723998</v>
      </c>
      <c r="AH62" s="105">
        <v>328.59033581751999</v>
      </c>
      <c r="AI62" s="105">
        <v>335.96733785458002</v>
      </c>
      <c r="AJ62" s="105">
        <v>352.49736840258998</v>
      </c>
      <c r="AK62" s="105">
        <v>367.83388725348999</v>
      </c>
      <c r="AL62" s="105">
        <v>358.33380688961</v>
      </c>
      <c r="AM62" s="105">
        <v>371.50763586362001</v>
      </c>
      <c r="AN62" s="105">
        <v>340.12055810714003</v>
      </c>
      <c r="AO62" s="105">
        <v>300.40249231988003</v>
      </c>
      <c r="AP62" s="105">
        <v>287.75190719739999</v>
      </c>
      <c r="AQ62" s="105">
        <v>289.52096001883001</v>
      </c>
      <c r="AR62" s="105">
        <v>284.97218692186999</v>
      </c>
      <c r="AS62" s="105">
        <v>256.35677287934999</v>
      </c>
      <c r="AT62" s="105">
        <v>255.24103736762001</v>
      </c>
      <c r="AU62" s="105">
        <v>271.53973922897001</v>
      </c>
      <c r="AV62" s="105">
        <v>263.04786027992998</v>
      </c>
      <c r="AW62" s="105">
        <v>278.38486970705998</v>
      </c>
      <c r="AX62" s="105">
        <v>271.78906024708999</v>
      </c>
      <c r="AY62" s="105">
        <v>254.3514191422</v>
      </c>
      <c r="AZ62" s="105">
        <v>214.45456737808999</v>
      </c>
      <c r="BA62" s="105">
        <v>233.19269616272999</v>
      </c>
      <c r="BB62" s="105">
        <v>238.65441752229</v>
      </c>
      <c r="BC62" s="105">
        <v>220.99344645400001</v>
      </c>
      <c r="BD62" s="105">
        <v>220.08394349621</v>
      </c>
    </row>
    <row r="63" spans="1:56" x14ac:dyDescent="0.2">
      <c r="A63" s="104" t="s">
        <v>98</v>
      </c>
      <c r="B63" s="105">
        <v>21.348703536599</v>
      </c>
      <c r="C63" s="105">
        <v>21.374023367692001</v>
      </c>
      <c r="D63" s="105">
        <v>23.242102608448999</v>
      </c>
      <c r="E63" s="105">
        <v>26.552888778823</v>
      </c>
      <c r="F63" s="105">
        <v>29.576869655486998</v>
      </c>
      <c r="G63" s="105">
        <v>32.159458939216996</v>
      </c>
      <c r="H63" s="105">
        <v>33.766072692119003</v>
      </c>
      <c r="I63" s="105">
        <v>35.143594768447002</v>
      </c>
      <c r="J63" s="105">
        <v>37.494173564298002</v>
      </c>
      <c r="K63" s="105">
        <v>38.995350785890999</v>
      </c>
      <c r="L63" s="105">
        <v>40.461244902432</v>
      </c>
      <c r="M63" s="105">
        <v>41.526398493309003</v>
      </c>
      <c r="N63" s="105">
        <v>41.693147093175</v>
      </c>
      <c r="O63" s="105">
        <v>41.429385632827</v>
      </c>
      <c r="P63" s="105">
        <v>40.396543314224999</v>
      </c>
      <c r="Q63" s="105">
        <v>39.571011659116003</v>
      </c>
      <c r="R63" s="105">
        <v>38.555325797804002</v>
      </c>
      <c r="S63" s="105">
        <v>37.929199548017003</v>
      </c>
      <c r="T63" s="105">
        <v>36.005077799688003</v>
      </c>
      <c r="U63" s="105">
        <v>32.757697439965</v>
      </c>
      <c r="V63" s="105">
        <v>40.040123788275999</v>
      </c>
      <c r="W63" s="105">
        <v>36.526135175352998</v>
      </c>
      <c r="X63" s="105">
        <v>26.604723223804001</v>
      </c>
      <c r="Y63" s="105">
        <v>21.892246812113001</v>
      </c>
      <c r="Z63" s="105">
        <v>22.558734654513</v>
      </c>
      <c r="AA63" s="105">
        <v>20.602484678770999</v>
      </c>
      <c r="AB63" s="105">
        <v>21.625914815822998</v>
      </c>
      <c r="AC63" s="105">
        <v>21.179927551845999</v>
      </c>
      <c r="AD63" s="105">
        <v>19.007050048894001</v>
      </c>
      <c r="AE63" s="105">
        <v>17.420135363673001</v>
      </c>
      <c r="AF63" s="105">
        <v>17.821496971091999</v>
      </c>
      <c r="AG63" s="105">
        <v>18.248395670417999</v>
      </c>
      <c r="AH63" s="105">
        <v>17.518842665798001</v>
      </c>
      <c r="AI63" s="105">
        <v>19.554402312406999</v>
      </c>
      <c r="AJ63" s="105">
        <v>20.045605763575001</v>
      </c>
      <c r="AK63" s="105">
        <v>20.068920786911001</v>
      </c>
      <c r="AL63" s="105">
        <v>19.432516745712999</v>
      </c>
      <c r="AM63" s="105">
        <v>23.033719209990998</v>
      </c>
      <c r="AN63" s="105">
        <v>20.880845426901001</v>
      </c>
      <c r="AO63" s="105">
        <v>17.438939583589999</v>
      </c>
      <c r="AP63" s="105">
        <v>22.2155911692</v>
      </c>
      <c r="AQ63" s="105">
        <v>22.335598532327001</v>
      </c>
      <c r="AR63" s="105">
        <v>21.230082493228998</v>
      </c>
      <c r="AS63" s="105">
        <v>23.636583493709001</v>
      </c>
      <c r="AT63" s="105">
        <v>22.751386628005999</v>
      </c>
      <c r="AU63" s="105">
        <v>21.022229348890999</v>
      </c>
      <c r="AV63" s="105">
        <v>20.587789962359</v>
      </c>
      <c r="AW63" s="105">
        <v>21.964695394701</v>
      </c>
      <c r="AX63" s="105">
        <v>23.648847121513001</v>
      </c>
      <c r="AY63" s="105">
        <v>15.462923778305999</v>
      </c>
      <c r="AZ63" s="105">
        <v>12.132928541232999</v>
      </c>
      <c r="BA63" s="105">
        <v>12.925558791917</v>
      </c>
      <c r="BB63" s="105">
        <v>15.018241250752</v>
      </c>
      <c r="BC63" s="105">
        <v>11.474084678433</v>
      </c>
      <c r="BD63" s="105">
        <v>10.648547484171999</v>
      </c>
    </row>
    <row r="64" spans="1:56" x14ac:dyDescent="0.2">
      <c r="A64" s="104" t="s">
        <v>100</v>
      </c>
      <c r="B64" s="105">
        <v>1.1678627893813001</v>
      </c>
      <c r="C64" s="105">
        <v>1.1716441995444</v>
      </c>
      <c r="D64" s="105">
        <v>1.0878622262937001</v>
      </c>
      <c r="E64" s="105">
        <v>1.1880794270877999</v>
      </c>
      <c r="F64" s="105">
        <v>1.2026570153278999</v>
      </c>
      <c r="G64" s="105">
        <v>1.0700426653877999</v>
      </c>
      <c r="H64" s="105">
        <v>1.0653150414235</v>
      </c>
      <c r="I64" s="105">
        <v>1.1365890819119999</v>
      </c>
      <c r="J64" s="105">
        <v>1.1728073588768999</v>
      </c>
      <c r="K64" s="105">
        <v>1.2184944651495999</v>
      </c>
      <c r="L64" s="105">
        <v>1.2536758822809</v>
      </c>
      <c r="M64" s="105">
        <v>1.3629149890687999</v>
      </c>
      <c r="N64" s="105">
        <v>1.2504522990858</v>
      </c>
      <c r="O64" s="105">
        <v>1.3352358229520001</v>
      </c>
      <c r="P64" s="105">
        <v>1.2427974429868001</v>
      </c>
      <c r="Q64" s="105">
        <v>1.2923198191181999</v>
      </c>
      <c r="R64" s="105">
        <v>1.6232162597876001</v>
      </c>
      <c r="S64" s="105">
        <v>1.9004771290253999</v>
      </c>
      <c r="T64" s="105">
        <v>1.9845389084314999</v>
      </c>
      <c r="U64" s="105">
        <v>2.0928618933737</v>
      </c>
      <c r="V64" s="105">
        <v>2.1874995413799998</v>
      </c>
      <c r="W64" s="105">
        <v>2.165854567452</v>
      </c>
      <c r="X64" s="105">
        <v>1.6961229409804</v>
      </c>
      <c r="Y64" s="105">
        <v>2.1590378917891</v>
      </c>
      <c r="Z64" s="105">
        <v>2.4963653466661002</v>
      </c>
      <c r="AA64" s="105">
        <v>2.8264243197351999</v>
      </c>
      <c r="AB64" s="105">
        <v>3.1872245921485001</v>
      </c>
      <c r="AC64" s="105">
        <v>3.3332802430833999</v>
      </c>
      <c r="AD64" s="105">
        <v>3.5418720992921</v>
      </c>
      <c r="AE64" s="105">
        <v>3.496147584254</v>
      </c>
      <c r="AF64" s="105">
        <v>3.8766335483155001</v>
      </c>
      <c r="AG64" s="105">
        <v>4.7876776973929998</v>
      </c>
      <c r="AH64" s="105">
        <v>4.9217454668810001</v>
      </c>
      <c r="AI64" s="105">
        <v>5.2606772058146998</v>
      </c>
      <c r="AJ64" s="105">
        <v>5.7314468948055</v>
      </c>
      <c r="AK64" s="105">
        <v>5.4729301362211</v>
      </c>
      <c r="AL64" s="105">
        <v>5.7957360329869001</v>
      </c>
      <c r="AM64" s="105">
        <v>6.3513307502065999</v>
      </c>
      <c r="AN64" s="105">
        <v>6.8645574736419004</v>
      </c>
      <c r="AO64" s="105">
        <v>6.9098492014503003</v>
      </c>
      <c r="AP64" s="105">
        <v>6.8810566296067996</v>
      </c>
      <c r="AQ64" s="105">
        <v>7.9584985142897997</v>
      </c>
      <c r="AR64" s="105">
        <v>8.9861037156862</v>
      </c>
      <c r="AS64" s="105">
        <v>10.44156240547</v>
      </c>
      <c r="AT64" s="105">
        <v>12.404738978378999</v>
      </c>
      <c r="AU64" s="105">
        <v>13.509772543378</v>
      </c>
      <c r="AV64" s="105">
        <v>16.031154940758999</v>
      </c>
      <c r="AW64" s="105">
        <v>15.873564473745001</v>
      </c>
      <c r="AX64" s="105">
        <v>17.469599149975</v>
      </c>
      <c r="AY64" s="105">
        <v>18.482458145837999</v>
      </c>
      <c r="AZ64" s="105">
        <v>18.015798191279998</v>
      </c>
      <c r="BA64" s="105">
        <v>19.094063975514999</v>
      </c>
      <c r="BB64" s="105">
        <v>18.33487942444</v>
      </c>
      <c r="BC64" s="105">
        <v>19.016490617559999</v>
      </c>
      <c r="BD64" s="105">
        <v>19.364846904886001</v>
      </c>
    </row>
    <row r="65" spans="1:56" x14ac:dyDescent="0.2">
      <c r="A65" s="104" t="s">
        <v>104</v>
      </c>
      <c r="B65" s="105">
        <v>41.571986323554</v>
      </c>
      <c r="C65" s="105">
        <v>40.984993497326997</v>
      </c>
      <c r="D65" s="105">
        <v>44.352706950656</v>
      </c>
      <c r="E65" s="105">
        <v>48.425518038810999</v>
      </c>
      <c r="F65" s="105">
        <v>44.612675897004003</v>
      </c>
      <c r="G65" s="105">
        <v>44.765206071382998</v>
      </c>
      <c r="H65" s="105">
        <v>51.004617997335998</v>
      </c>
      <c r="I65" s="105">
        <v>50.681096954346003</v>
      </c>
      <c r="J65" s="105">
        <v>57.130051261332</v>
      </c>
      <c r="K65" s="105">
        <v>56.895484587938</v>
      </c>
      <c r="L65" s="105">
        <v>57.422433005614003</v>
      </c>
      <c r="M65" s="105">
        <v>48.014036793883001</v>
      </c>
      <c r="N65" s="105">
        <v>46.267941129615998</v>
      </c>
      <c r="O65" s="105">
        <v>44.682075497520998</v>
      </c>
      <c r="P65" s="105">
        <v>46.026013313474003</v>
      </c>
      <c r="Q65" s="105">
        <v>50.460610873804001</v>
      </c>
      <c r="R65" s="105">
        <v>50.566003815054003</v>
      </c>
      <c r="S65" s="105">
        <v>55.227926416270002</v>
      </c>
      <c r="T65" s="105">
        <v>53.872101258976002</v>
      </c>
      <c r="U65" s="105">
        <v>53.893252418727002</v>
      </c>
      <c r="V65" s="105">
        <v>56.226208545988001</v>
      </c>
      <c r="W65" s="105">
        <v>56.911011958416999</v>
      </c>
      <c r="X65" s="105">
        <v>54.094206473619003</v>
      </c>
      <c r="Y65" s="105">
        <v>55.368795553245</v>
      </c>
      <c r="Z65" s="105">
        <v>62.093088713181999</v>
      </c>
      <c r="AA65" s="105">
        <v>58.750584432899998</v>
      </c>
      <c r="AB65" s="105">
        <v>64.936711322047998</v>
      </c>
      <c r="AC65" s="105">
        <v>62.743474003746002</v>
      </c>
      <c r="AD65" s="105">
        <v>59.542474837825999</v>
      </c>
      <c r="AE65" s="105">
        <v>58.897950932758</v>
      </c>
      <c r="AF65" s="105">
        <v>57.527906919994997</v>
      </c>
      <c r="AG65" s="105">
        <v>63.575756880443997</v>
      </c>
      <c r="AH65" s="105">
        <v>65.726841895194994</v>
      </c>
      <c r="AI65" s="105">
        <v>74.095388317567995</v>
      </c>
      <c r="AJ65" s="105">
        <v>70.454684390517997</v>
      </c>
      <c r="AK65" s="105">
        <v>58.246359327908998</v>
      </c>
      <c r="AL65" s="105">
        <v>69.855621553147998</v>
      </c>
      <c r="AM65" s="105">
        <v>68.068930734202993</v>
      </c>
      <c r="AN65" s="105">
        <v>59.827920263601001</v>
      </c>
      <c r="AO65" s="105">
        <v>57.080766860731003</v>
      </c>
      <c r="AP65" s="105">
        <v>65.846890843210005</v>
      </c>
      <c r="AQ65" s="105">
        <v>58.222266800341998</v>
      </c>
      <c r="AR65" s="105">
        <v>52.326681193261997</v>
      </c>
      <c r="AS65" s="105">
        <v>53.331256170282003</v>
      </c>
      <c r="AT65" s="105">
        <v>49.441635807696002</v>
      </c>
      <c r="AU65" s="105">
        <v>45.975778213912001</v>
      </c>
      <c r="AV65" s="105">
        <v>48.807138481175997</v>
      </c>
      <c r="AW65" s="105">
        <v>46.075875376437999</v>
      </c>
      <c r="AX65" s="105">
        <v>47.439240655462001</v>
      </c>
      <c r="AY65" s="105">
        <v>44.141248962516002</v>
      </c>
      <c r="AZ65" s="105">
        <v>39.474000738767998</v>
      </c>
      <c r="BA65" s="105">
        <v>39.312365142122999</v>
      </c>
      <c r="BB65" s="105">
        <v>37.123818137424998</v>
      </c>
      <c r="BC65" s="105">
        <v>32.886685680444998</v>
      </c>
      <c r="BD65" s="105">
        <v>31.107444084855999</v>
      </c>
    </row>
    <row r="66" spans="1:56" x14ac:dyDescent="0.2">
      <c r="A66" s="104" t="s">
        <v>103</v>
      </c>
      <c r="B66" s="105">
        <v>0.71167957879963994</v>
      </c>
      <c r="C66" s="105">
        <v>0.72062002852838003</v>
      </c>
      <c r="D66" s="105">
        <v>0.76898748949859996</v>
      </c>
      <c r="E66" s="105">
        <v>0.91522211714775004</v>
      </c>
      <c r="F66" s="105">
        <v>1.1069951326103</v>
      </c>
      <c r="G66" s="105">
        <v>0.91995386359791997</v>
      </c>
      <c r="H66" s="105">
        <v>0.90518688460722996</v>
      </c>
      <c r="I66" s="105">
        <v>0.95940039887537998</v>
      </c>
      <c r="J66" s="105">
        <v>0.95805243388463002</v>
      </c>
      <c r="K66" s="105">
        <v>1.0260081976877999</v>
      </c>
      <c r="L66" s="105">
        <v>1.1008355456276</v>
      </c>
      <c r="M66" s="105">
        <v>1.1237192507671001</v>
      </c>
      <c r="N66" s="105">
        <v>1.0941934539589</v>
      </c>
      <c r="O66" s="105">
        <v>0.90507884796411997</v>
      </c>
      <c r="P66" s="105">
        <v>0.75462688621986995</v>
      </c>
      <c r="Q66" s="105">
        <v>0.84504772498326997</v>
      </c>
      <c r="R66" s="105">
        <v>0.86842760762687998</v>
      </c>
      <c r="S66" s="105">
        <v>0.78842161491580998</v>
      </c>
      <c r="T66" s="105">
        <v>0.77794462002766995</v>
      </c>
      <c r="U66" s="105">
        <v>0.90060545854379004</v>
      </c>
      <c r="V66" s="105">
        <v>1.0082300931110999</v>
      </c>
      <c r="W66" s="105">
        <v>0.88599210995157995</v>
      </c>
      <c r="X66" s="105">
        <v>0.99293515424316003</v>
      </c>
      <c r="Y66" s="105">
        <v>1.0732077679753</v>
      </c>
      <c r="Z66" s="105">
        <v>1.1225189767512</v>
      </c>
      <c r="AA66" s="105">
        <v>1.1126493150214001</v>
      </c>
      <c r="AB66" s="105">
        <v>1.1641741414717</v>
      </c>
      <c r="AC66" s="105">
        <v>1.2025542569594001</v>
      </c>
      <c r="AD66" s="105">
        <v>1.1920930818938</v>
      </c>
      <c r="AE66" s="105">
        <v>1.2756962862073999</v>
      </c>
      <c r="AF66" s="105">
        <v>1.4433179102336999</v>
      </c>
      <c r="AG66" s="105">
        <v>1.5636307356729</v>
      </c>
      <c r="AH66" s="105">
        <v>1.2937907292408</v>
      </c>
      <c r="AI66" s="105">
        <v>1.5253267668732999</v>
      </c>
      <c r="AJ66" s="105">
        <v>1.9789860368437999</v>
      </c>
      <c r="AK66" s="105">
        <v>1.7308392995290001</v>
      </c>
      <c r="AL66" s="105">
        <v>1.8607581304850001</v>
      </c>
      <c r="AM66" s="105">
        <v>1.7240543885610999</v>
      </c>
      <c r="AN66" s="105">
        <v>1.2917472399268</v>
      </c>
      <c r="AO66" s="105">
        <v>1.0635420048418001</v>
      </c>
      <c r="AP66" s="105">
        <v>1.6965259055541999</v>
      </c>
      <c r="AQ66" s="105">
        <v>1.2454424710215</v>
      </c>
      <c r="AR66" s="105">
        <v>1.2051615421277</v>
      </c>
      <c r="AS66" s="105">
        <v>1.3731142101002001</v>
      </c>
      <c r="AT66" s="105">
        <v>1.5598735531921999</v>
      </c>
      <c r="AU66" s="105">
        <v>1.6171970696514</v>
      </c>
      <c r="AV66" s="105">
        <v>1.5924715576207</v>
      </c>
      <c r="AW66" s="105">
        <v>1.5405649323188</v>
      </c>
      <c r="AX66" s="105">
        <v>1.6549158989943999</v>
      </c>
      <c r="AY66" s="105">
        <v>1.6189527277421001</v>
      </c>
      <c r="AZ66" s="105">
        <v>1.0743179240880001</v>
      </c>
      <c r="BA66" s="105">
        <v>1.3426985758698</v>
      </c>
      <c r="BB66" s="105">
        <v>1.4343250001123999</v>
      </c>
      <c r="BC66" s="105">
        <v>1.4378002112113999</v>
      </c>
      <c r="BD66" s="105">
        <v>1.5066707448211001</v>
      </c>
    </row>
    <row r="67" spans="1:56" x14ac:dyDescent="0.2">
      <c r="A67" s="104" t="s">
        <v>101</v>
      </c>
      <c r="B67" s="105">
        <v>2.9373527337935002E-3</v>
      </c>
      <c r="C67" s="105">
        <v>2.9346801711598999E-3</v>
      </c>
      <c r="D67" s="105">
        <v>3.5717162144480001E-3</v>
      </c>
      <c r="E67" s="105">
        <v>3.6030096411974002E-3</v>
      </c>
      <c r="F67" s="105">
        <v>3.2109796473871999E-3</v>
      </c>
      <c r="G67" s="105">
        <v>3.8852203127951001E-3</v>
      </c>
      <c r="H67" s="105">
        <v>3.5228838109520998E-3</v>
      </c>
      <c r="I67" s="105">
        <v>3.8884772063140999E-3</v>
      </c>
      <c r="J67" s="105">
        <v>3.8890100135562E-3</v>
      </c>
      <c r="K67" s="105">
        <v>3.8461311503422001E-3</v>
      </c>
      <c r="L67" s="105">
        <v>3.8021379940277001E-3</v>
      </c>
      <c r="M67" s="105">
        <v>3.7301387843025001E-3</v>
      </c>
      <c r="N67" s="105">
        <v>3.4874249740050999E-3</v>
      </c>
      <c r="O67" s="105">
        <v>3.417686924678E-3</v>
      </c>
      <c r="P67" s="105">
        <v>3.7993015603786E-3</v>
      </c>
      <c r="Q67" s="105">
        <v>4.7584024751681003E-3</v>
      </c>
      <c r="R67" s="105">
        <v>3.8357627382505999E-3</v>
      </c>
      <c r="S67" s="105">
        <v>4.0751363820791999E-3</v>
      </c>
      <c r="T67" s="105">
        <v>7.7332351960376E-3</v>
      </c>
      <c r="U67" s="105">
        <v>1.1609580174024E-2</v>
      </c>
      <c r="V67" s="105">
        <v>5.6835001526045004E-3</v>
      </c>
      <c r="W67" s="105">
        <v>5.7090354128592003E-3</v>
      </c>
      <c r="X67" s="105">
        <v>5.7501669763417003E-3</v>
      </c>
      <c r="Y67" s="105">
        <v>5.6055961230238004E-3</v>
      </c>
      <c r="Z67" s="105">
        <v>5.7120154693324999E-3</v>
      </c>
      <c r="AA67" s="105">
        <v>1.1193771842194999E-2</v>
      </c>
      <c r="AB67" s="105">
        <v>6.7411059728637E-3</v>
      </c>
      <c r="AC67" s="105">
        <v>1.2605721344814001E-2</v>
      </c>
      <c r="AD67" s="105">
        <v>7.0902559343416997E-3</v>
      </c>
      <c r="AE67" s="105">
        <v>7.1843624757332997E-3</v>
      </c>
      <c r="AF67" s="105">
        <v>7.2007939653504997E-3</v>
      </c>
      <c r="AG67" s="105">
        <v>7.8010301027410999E-3</v>
      </c>
      <c r="AH67" s="105">
        <v>9.0729556861766005E-3</v>
      </c>
      <c r="AI67" s="105">
        <v>1.0269807137678E-2</v>
      </c>
      <c r="AJ67" s="105">
        <v>1.0920755228595E-2</v>
      </c>
      <c r="AK67" s="105">
        <v>1.1160158992403999E-2</v>
      </c>
      <c r="AL67" s="105">
        <v>1.4188083691731E-2</v>
      </c>
      <c r="AM67" s="105">
        <v>1.4859049002156E-2</v>
      </c>
      <c r="AN67" s="105">
        <v>1.5637337484924001E-2</v>
      </c>
      <c r="AO67" s="105">
        <v>1.7239353650555001E-2</v>
      </c>
      <c r="AP67" s="105">
        <v>1.7080052178336001E-2</v>
      </c>
      <c r="AQ67" s="105">
        <v>1.2662656182885999E-2</v>
      </c>
      <c r="AR67" s="105">
        <v>1.3442820738472999E-2</v>
      </c>
      <c r="AS67" s="105">
        <v>1.5404875667028001E-2</v>
      </c>
      <c r="AT67" s="105">
        <v>1.625747261109E-2</v>
      </c>
      <c r="AU67" s="105">
        <v>1.7324638656485002E-2</v>
      </c>
      <c r="AV67" s="105">
        <v>1.9192666594911999E-2</v>
      </c>
      <c r="AW67" s="105">
        <v>1.7085840190593001E-2</v>
      </c>
      <c r="AX67" s="105">
        <v>1.4266626057974E-2</v>
      </c>
      <c r="AY67" s="105">
        <v>1.7094626952032999E-2</v>
      </c>
      <c r="AZ67" s="105">
        <v>1.7690351758625999E-2</v>
      </c>
      <c r="BA67" s="105">
        <v>1.6778901386734001E-2</v>
      </c>
      <c r="BB67" s="105">
        <v>1.7432827168360001E-2</v>
      </c>
      <c r="BC67" s="105">
        <v>1.8464129615163E-2</v>
      </c>
      <c r="BD67" s="105">
        <v>1.8800094981691998E-2</v>
      </c>
    </row>
    <row r="68" spans="1:56" x14ac:dyDescent="0.2">
      <c r="A68" s="104" t="s">
        <v>105</v>
      </c>
      <c r="B68" s="105">
        <v>469.21335292953</v>
      </c>
      <c r="C68" s="105">
        <v>481.32316948886</v>
      </c>
      <c r="D68" s="105">
        <v>498.86969148631999</v>
      </c>
      <c r="E68" s="105">
        <v>535.50949024191004</v>
      </c>
      <c r="F68" s="105">
        <v>516.76647166602004</v>
      </c>
      <c r="G68" s="105">
        <v>476.25117545142001</v>
      </c>
      <c r="H68" s="105">
        <v>521.75050043154999</v>
      </c>
      <c r="I68" s="105">
        <v>503.18130457128001</v>
      </c>
      <c r="J68" s="105">
        <v>521.19118163543999</v>
      </c>
      <c r="K68" s="105">
        <v>528.76214570561001</v>
      </c>
      <c r="L68" s="105">
        <v>506.78746920026998</v>
      </c>
      <c r="M68" s="105">
        <v>456.44637424781001</v>
      </c>
      <c r="N68" s="105">
        <v>435.39679670842003</v>
      </c>
      <c r="O68" s="105">
        <v>416.26448072814998</v>
      </c>
      <c r="P68" s="105">
        <v>404.69583885716997</v>
      </c>
      <c r="Q68" s="105">
        <v>394.43311027861</v>
      </c>
      <c r="R68" s="105">
        <v>382.32472731822998</v>
      </c>
      <c r="S68" s="105">
        <v>375.4933173883</v>
      </c>
      <c r="T68" s="105">
        <v>375.56188977580001</v>
      </c>
      <c r="U68" s="105">
        <v>390.07605635559003</v>
      </c>
      <c r="V68" s="105">
        <v>384.98285392339</v>
      </c>
      <c r="W68" s="105">
        <v>410.03890952737999</v>
      </c>
      <c r="X68" s="105">
        <v>396.63344946913003</v>
      </c>
      <c r="Y68" s="105">
        <v>376.97296685050998</v>
      </c>
      <c r="Z68" s="105">
        <v>372.67426002688001</v>
      </c>
      <c r="AA68" s="105">
        <v>381.75083289487998</v>
      </c>
      <c r="AB68" s="105">
        <v>396.42209083872001</v>
      </c>
      <c r="AC68" s="105">
        <v>388.13920941220999</v>
      </c>
      <c r="AD68" s="105">
        <v>410.11132950824998</v>
      </c>
      <c r="AE68" s="105">
        <v>403.85087542783998</v>
      </c>
      <c r="AF68" s="105">
        <v>400.86602770756002</v>
      </c>
      <c r="AG68" s="105">
        <v>404.98489823525</v>
      </c>
      <c r="AH68" s="105">
        <v>399.57640546797001</v>
      </c>
      <c r="AI68" s="105">
        <v>404.47943725226997</v>
      </c>
      <c r="AJ68" s="105">
        <v>405.51006496903</v>
      </c>
      <c r="AK68" s="105">
        <v>407.76382173949997</v>
      </c>
      <c r="AL68" s="105">
        <v>397.01724958574999</v>
      </c>
      <c r="AM68" s="105">
        <v>389.86475218657</v>
      </c>
      <c r="AN68" s="105">
        <v>382.57499445908002</v>
      </c>
      <c r="AO68" s="105">
        <v>369.93789570209998</v>
      </c>
      <c r="AP68" s="105">
        <v>377.27868863981001</v>
      </c>
      <c r="AQ68" s="105">
        <v>363.68974957244001</v>
      </c>
      <c r="AR68" s="105">
        <v>365.02362487082002</v>
      </c>
      <c r="AS68" s="105">
        <v>360.15868936535998</v>
      </c>
      <c r="AT68" s="105">
        <v>326.95091501093998</v>
      </c>
      <c r="AU68" s="105">
        <v>332.15333234513002</v>
      </c>
      <c r="AV68" s="105">
        <v>334.77318863721001</v>
      </c>
      <c r="AW68" s="105">
        <v>338.70897418146001</v>
      </c>
      <c r="AX68" s="105">
        <v>328.55010101137998</v>
      </c>
      <c r="AY68" s="105">
        <v>322.90426364305</v>
      </c>
      <c r="AZ68" s="105">
        <v>287.08680914748999</v>
      </c>
      <c r="BA68" s="105">
        <v>316.70441717648998</v>
      </c>
      <c r="BB68" s="105">
        <v>307.68024448109998</v>
      </c>
      <c r="BC68" s="105">
        <v>284.15411327360999</v>
      </c>
      <c r="BD68" s="105">
        <v>274.45052411127</v>
      </c>
    </row>
    <row r="69" spans="1:56" x14ac:dyDescent="0.2">
      <c r="A69" s="104" t="s">
        <v>102</v>
      </c>
      <c r="B69" s="105">
        <v>8.9876990101891996E-4</v>
      </c>
      <c r="C69" s="105">
        <v>9.3960539035974999E-4</v>
      </c>
      <c r="D69" s="105">
        <v>9.8178130015441991E-4</v>
      </c>
      <c r="E69" s="105">
        <v>1.0250764382123999E-3</v>
      </c>
      <c r="F69" s="105">
        <v>1.0697060646133001E-3</v>
      </c>
      <c r="G69" s="105">
        <v>1.115042201963E-3</v>
      </c>
      <c r="H69" s="105">
        <v>1.1510770651095E-3</v>
      </c>
      <c r="I69" s="105">
        <v>1.1874219976982E-3</v>
      </c>
      <c r="J69" s="105">
        <v>1.2225300646385999E-3</v>
      </c>
      <c r="K69" s="105">
        <v>1.2613409429405001E-3</v>
      </c>
      <c r="L69" s="105">
        <v>1.299519645773E-3</v>
      </c>
      <c r="M69" s="105">
        <v>1.3283581539965999E-3</v>
      </c>
      <c r="N69" s="105">
        <v>1.3568538610852999E-3</v>
      </c>
      <c r="O69" s="105">
        <v>1.3850342437809E-3</v>
      </c>
      <c r="P69" s="105">
        <v>1.4151525106451E-3</v>
      </c>
      <c r="Q69" s="105">
        <v>1.4461057813871E-3</v>
      </c>
      <c r="R69" s="105">
        <v>1.4811724510141999E-3</v>
      </c>
      <c r="S69" s="105">
        <v>1.5179649091281E-3</v>
      </c>
      <c r="T69" s="105">
        <v>1.5534872063119E-3</v>
      </c>
      <c r="U69" s="105">
        <v>1.5845149259745999E-3</v>
      </c>
      <c r="V69" s="105">
        <v>1.6084309302912001E-3</v>
      </c>
      <c r="W69" s="105">
        <v>1.6252197572137E-3</v>
      </c>
      <c r="X69" s="105">
        <v>1.6303354251123001E-3</v>
      </c>
      <c r="Y69" s="105">
        <v>1.6306415874078001E-3</v>
      </c>
      <c r="Z69" s="105">
        <v>1.6343016960219999E-3</v>
      </c>
      <c r="AA69" s="105">
        <v>1.6446864427660001E-3</v>
      </c>
      <c r="AB69" s="105">
        <v>1.6644099216619E-3</v>
      </c>
      <c r="AC69" s="105">
        <v>1.6844928016180999E-3</v>
      </c>
      <c r="AD69" s="105">
        <v>1.7049153087479001E-3</v>
      </c>
      <c r="AE69" s="105">
        <v>1.7308373470449E-3</v>
      </c>
      <c r="AF69" s="105">
        <v>1.77833277042E-3</v>
      </c>
      <c r="AG69" s="105">
        <v>1.8115917950933E-3</v>
      </c>
      <c r="AH69" s="105">
        <v>1.8424182879654E-3</v>
      </c>
      <c r="AI69" s="105">
        <v>1.8717227678845001E-3</v>
      </c>
      <c r="AJ69" s="105">
        <v>1.911623376416E-3</v>
      </c>
      <c r="AK69" s="105">
        <v>1.9421713006259E-3</v>
      </c>
      <c r="AL69" s="105">
        <v>1.9551967293272E-3</v>
      </c>
      <c r="AM69" s="105">
        <v>1.9626685578767E-3</v>
      </c>
      <c r="AN69" s="105">
        <v>1.9734841350091E-3</v>
      </c>
      <c r="AO69" s="105">
        <v>1.9847788016975E-3</v>
      </c>
      <c r="AP69" s="105">
        <v>1.9961024346825001E-3</v>
      </c>
      <c r="AQ69" s="105">
        <v>2.007972063516E-3</v>
      </c>
      <c r="AR69" s="105">
        <v>2.0194368815619002E-3</v>
      </c>
      <c r="AS69" s="105">
        <v>2.0199033333927001E-3</v>
      </c>
      <c r="AT69" s="105">
        <v>2.0200422700999E-3</v>
      </c>
      <c r="AU69" s="105">
        <v>2.0205781951139002E-3</v>
      </c>
      <c r="AV69" s="105">
        <v>2.0232969929462E-3</v>
      </c>
      <c r="AW69" s="105">
        <v>2.0375277698384E-3</v>
      </c>
      <c r="AX69" s="105">
        <v>2.0521506485055999E-3</v>
      </c>
      <c r="AY69" s="105">
        <v>2.0688221527992001E-3</v>
      </c>
      <c r="AZ69" s="105">
        <v>2.0856247405632998E-3</v>
      </c>
      <c r="BA69" s="105">
        <v>2.0975275493075002E-3</v>
      </c>
      <c r="BB69" s="105">
        <v>2.1113822696902E-3</v>
      </c>
      <c r="BC69" s="105">
        <v>2.1252764530481001E-3</v>
      </c>
      <c r="BD69" s="105">
        <v>2.1393981737272E-3</v>
      </c>
    </row>
    <row r="70" spans="1:56" x14ac:dyDescent="0.2">
      <c r="A70" s="104" t="s">
        <v>108</v>
      </c>
      <c r="B70" s="105">
        <v>0.60379158966354995</v>
      </c>
      <c r="C70" s="105">
        <v>1.1168612240841</v>
      </c>
      <c r="D70" s="105">
        <v>1.2036655591184</v>
      </c>
      <c r="E70" s="105">
        <v>3.8554973767179002</v>
      </c>
      <c r="F70" s="105">
        <v>3.9575003271618998</v>
      </c>
      <c r="G70" s="105">
        <v>5.0974045215058004</v>
      </c>
      <c r="H70" s="105">
        <v>5.9132208538180002</v>
      </c>
      <c r="I70" s="105">
        <v>5.8444674972093997</v>
      </c>
      <c r="J70" s="105">
        <v>6.4960915054664996</v>
      </c>
      <c r="K70" s="105">
        <v>6.3994837889621996</v>
      </c>
      <c r="L70" s="105">
        <v>6.1520333493832</v>
      </c>
      <c r="M70" s="105">
        <v>6.4752496859106001</v>
      </c>
      <c r="N70" s="105">
        <v>6.4582633140438999</v>
      </c>
      <c r="O70" s="105">
        <v>5.9313773241190004</v>
      </c>
      <c r="P70" s="105">
        <v>6.8603007897754003</v>
      </c>
      <c r="Q70" s="105">
        <v>7.8406987269616</v>
      </c>
      <c r="R70" s="105">
        <v>5.6284950118366996</v>
      </c>
      <c r="S70" s="105">
        <v>4.7994015740437002</v>
      </c>
      <c r="T70" s="105">
        <v>4.9602032384103003</v>
      </c>
      <c r="U70" s="105">
        <v>6.2587151659917</v>
      </c>
      <c r="V70" s="105">
        <v>6.1713449691836004</v>
      </c>
      <c r="W70" s="105">
        <v>4.9341558360378004</v>
      </c>
      <c r="X70" s="105">
        <v>4.9721649742898997</v>
      </c>
      <c r="Y70" s="105">
        <v>5.0829956496954001</v>
      </c>
      <c r="Z70" s="105">
        <v>5.0461896243329996</v>
      </c>
      <c r="AA70" s="105">
        <v>5.6710277416131998</v>
      </c>
      <c r="AB70" s="105">
        <v>6.3329902498318997</v>
      </c>
      <c r="AC70" s="105">
        <v>6.0492083941016999</v>
      </c>
      <c r="AD70" s="105">
        <v>6.9233819713765001</v>
      </c>
      <c r="AE70" s="105">
        <v>6.5903889130345004</v>
      </c>
      <c r="AF70" s="105">
        <v>6.6039322283016002</v>
      </c>
      <c r="AG70" s="105">
        <v>6.7409675493326002</v>
      </c>
      <c r="AH70" s="105">
        <v>6.4720878145951</v>
      </c>
      <c r="AI70" s="105">
        <v>7.3422506626374</v>
      </c>
      <c r="AJ70" s="105">
        <v>6.6252395741996004</v>
      </c>
      <c r="AK70" s="105">
        <v>6.3917010233970002</v>
      </c>
      <c r="AL70" s="105">
        <v>5.7071543088559</v>
      </c>
      <c r="AM70" s="105">
        <v>5.1755634051764003</v>
      </c>
      <c r="AN70" s="105">
        <v>5.5191159088796997</v>
      </c>
      <c r="AO70" s="105">
        <v>5.4490659420982999</v>
      </c>
      <c r="AP70" s="105">
        <v>5.9582101690842997</v>
      </c>
      <c r="AQ70" s="105">
        <v>5.8200115271586998</v>
      </c>
      <c r="AR70" s="105">
        <v>5.8900089032127996</v>
      </c>
      <c r="AS70" s="105">
        <v>6.0776723375152999</v>
      </c>
      <c r="AT70" s="105">
        <v>6.2671364142919996</v>
      </c>
      <c r="AU70" s="105">
        <v>6.4413259252627997</v>
      </c>
      <c r="AV70" s="105">
        <v>6.5589959204254997</v>
      </c>
      <c r="AW70" s="105">
        <v>5.7489369462540996</v>
      </c>
      <c r="AX70" s="105">
        <v>5.4109394085947002</v>
      </c>
      <c r="AY70" s="105">
        <v>5.6528308458509002</v>
      </c>
      <c r="AZ70" s="105">
        <v>5.5287382936388001</v>
      </c>
      <c r="BA70" s="105">
        <v>5.3647244126810003</v>
      </c>
      <c r="BB70" s="105">
        <v>5.5833088781443996</v>
      </c>
      <c r="BC70" s="105">
        <v>5.1204761339748996</v>
      </c>
      <c r="BD70" s="105">
        <v>5.1985272345876004</v>
      </c>
    </row>
    <row r="71" spans="1:56" x14ac:dyDescent="0.2">
      <c r="A71" s="104" t="s">
        <v>229</v>
      </c>
      <c r="B71" s="105">
        <v>673.62380721739999</v>
      </c>
      <c r="C71" s="105">
        <v>668.88288086527996</v>
      </c>
      <c r="D71" s="105">
        <v>657.93629113186</v>
      </c>
      <c r="E71" s="105">
        <v>690.25760446899994</v>
      </c>
      <c r="F71" s="105">
        <v>644.87412461319002</v>
      </c>
      <c r="G71" s="105">
        <v>623.89834121539002</v>
      </c>
      <c r="H71" s="105">
        <v>630.05069684778005</v>
      </c>
      <c r="I71" s="105">
        <v>638.54997604447999</v>
      </c>
      <c r="J71" s="105">
        <v>636.71268003695002</v>
      </c>
      <c r="K71" s="105">
        <v>672.89717944082997</v>
      </c>
      <c r="L71" s="105">
        <v>608.55709056965998</v>
      </c>
      <c r="M71" s="105">
        <v>589.25035716973002</v>
      </c>
      <c r="N71" s="105">
        <v>573.33326267067002</v>
      </c>
      <c r="O71" s="105">
        <v>566.50139958778004</v>
      </c>
      <c r="P71" s="105">
        <v>550.20155245391004</v>
      </c>
      <c r="Q71" s="105">
        <v>576.79088574245998</v>
      </c>
      <c r="R71" s="105">
        <v>590.78437707497994</v>
      </c>
      <c r="S71" s="105">
        <v>595.43597961906005</v>
      </c>
      <c r="T71" s="105">
        <v>593.14325524719004</v>
      </c>
      <c r="U71" s="105">
        <v>579.53654089766997</v>
      </c>
      <c r="V71" s="105">
        <v>582.60782742036997</v>
      </c>
      <c r="W71" s="105">
        <v>591.73626842502995</v>
      </c>
      <c r="X71" s="105">
        <v>578.43913431615999</v>
      </c>
      <c r="Y71" s="105">
        <v>562.39746316083995</v>
      </c>
      <c r="Z71" s="105">
        <v>554.87884979773003</v>
      </c>
      <c r="AA71" s="105">
        <v>548.33944901362997</v>
      </c>
      <c r="AB71" s="105">
        <v>567.62398444112</v>
      </c>
      <c r="AC71" s="105">
        <v>546.73939006526996</v>
      </c>
      <c r="AD71" s="105">
        <v>547.40618128384995</v>
      </c>
      <c r="AE71" s="105">
        <v>544.00764604155995</v>
      </c>
      <c r="AF71" s="105">
        <v>551.95843129463003</v>
      </c>
      <c r="AG71" s="105">
        <v>563.11499635515997</v>
      </c>
      <c r="AH71" s="105">
        <v>547.1608642809</v>
      </c>
      <c r="AI71" s="105">
        <v>560.73710576486997</v>
      </c>
      <c r="AJ71" s="105">
        <v>561.17367467006</v>
      </c>
      <c r="AK71" s="105">
        <v>559.52360170453005</v>
      </c>
      <c r="AL71" s="105">
        <v>559.93052851454001</v>
      </c>
      <c r="AM71" s="105">
        <v>550.41760178382003</v>
      </c>
      <c r="AN71" s="105">
        <v>533.91094070937004</v>
      </c>
      <c r="AO71" s="105">
        <v>483.46980937067002</v>
      </c>
      <c r="AP71" s="105">
        <v>500.74840429185002</v>
      </c>
      <c r="AQ71" s="105">
        <v>459.20661865645002</v>
      </c>
      <c r="AR71" s="105">
        <v>481.38978467637003</v>
      </c>
      <c r="AS71" s="105">
        <v>470.21968248824999</v>
      </c>
      <c r="AT71" s="105">
        <v>430.65731406347999</v>
      </c>
      <c r="AU71" s="105">
        <v>415.88474617168998</v>
      </c>
      <c r="AV71" s="105">
        <v>391.86140643777998</v>
      </c>
      <c r="AW71" s="105">
        <v>380.71182461235998</v>
      </c>
      <c r="AX71" s="105">
        <v>373.88209014833001</v>
      </c>
      <c r="AY71" s="105">
        <v>359.01308069646001</v>
      </c>
      <c r="AZ71" s="105">
        <v>319.69641736990002</v>
      </c>
      <c r="BA71" s="105">
        <v>337.91484334437001</v>
      </c>
      <c r="BB71" s="105">
        <v>324.99485628166002</v>
      </c>
      <c r="BC71" s="105">
        <v>304.78661127360999</v>
      </c>
      <c r="BD71" s="105">
        <v>292.41935866076</v>
      </c>
    </row>
    <row r="72" spans="1:56" x14ac:dyDescent="0.2">
      <c r="A72" s="104" t="s">
        <v>109</v>
      </c>
      <c r="B72" s="105">
        <v>23.932095907215</v>
      </c>
      <c r="C72" s="105">
        <v>23.654987752652001</v>
      </c>
      <c r="D72" s="105">
        <v>25.128670454087999</v>
      </c>
      <c r="E72" s="105">
        <v>26.643842632624999</v>
      </c>
      <c r="F72" s="105">
        <v>27.927135145636001</v>
      </c>
      <c r="G72" s="105">
        <v>29.934441721791</v>
      </c>
      <c r="H72" s="105">
        <v>30.433875807143998</v>
      </c>
      <c r="I72" s="105">
        <v>30.737568517467999</v>
      </c>
      <c r="J72" s="105">
        <v>31.534118653631001</v>
      </c>
      <c r="K72" s="105">
        <v>32.621695014667999</v>
      </c>
      <c r="L72" s="105">
        <v>33.503360049031002</v>
      </c>
      <c r="M72" s="105">
        <v>33.903938397339999</v>
      </c>
      <c r="N72" s="105">
        <v>33.499193012627998</v>
      </c>
      <c r="O72" s="105">
        <v>32.922166232136</v>
      </c>
      <c r="P72" s="105">
        <v>32.636699007220997</v>
      </c>
      <c r="Q72" s="105">
        <v>32.198736563312998</v>
      </c>
      <c r="R72" s="105">
        <v>31.913468001814</v>
      </c>
      <c r="S72" s="105">
        <v>32.323414151900003</v>
      </c>
      <c r="T72" s="105">
        <v>31.838449956419002</v>
      </c>
      <c r="U72" s="105">
        <v>30.652604749946001</v>
      </c>
      <c r="V72" s="105">
        <v>34.490705459703001</v>
      </c>
      <c r="W72" s="105">
        <v>26.612492998623999</v>
      </c>
      <c r="X72" s="105">
        <v>20.924359855230001</v>
      </c>
      <c r="Y72" s="105">
        <v>16.749738313249001</v>
      </c>
      <c r="Z72" s="105">
        <v>10.923061064176</v>
      </c>
      <c r="AA72" s="105">
        <v>8.5229347405525999</v>
      </c>
      <c r="AB72" s="105">
        <v>6.9003286728050997</v>
      </c>
      <c r="AC72" s="105">
        <v>6.0515472148581999</v>
      </c>
      <c r="AD72" s="105">
        <v>5.4875223813772998</v>
      </c>
      <c r="AE72" s="105">
        <v>4.8888300140730001</v>
      </c>
      <c r="AF72" s="105">
        <v>5.2126412631203003</v>
      </c>
      <c r="AG72" s="105">
        <v>3.8788481077205001</v>
      </c>
      <c r="AH72" s="105">
        <v>3.5934867568589999</v>
      </c>
      <c r="AI72" s="105">
        <v>3.9559391828054</v>
      </c>
      <c r="AJ72" s="105">
        <v>4.3124285963537998</v>
      </c>
      <c r="AK72" s="105">
        <v>4.9792731416668001</v>
      </c>
      <c r="AL72" s="105">
        <v>5.6815599294502999</v>
      </c>
      <c r="AM72" s="105">
        <v>6.5958841100729</v>
      </c>
      <c r="AN72" s="105">
        <v>5.6809823677463003</v>
      </c>
      <c r="AO72" s="105">
        <v>6.4712745343317</v>
      </c>
      <c r="AP72" s="105">
        <v>6.3123532890889997</v>
      </c>
      <c r="AQ72" s="105">
        <v>7.5848069444700004</v>
      </c>
      <c r="AR72" s="105">
        <v>8.2737754516237008</v>
      </c>
      <c r="AS72" s="105">
        <v>9.1493208102401997</v>
      </c>
      <c r="AT72" s="105">
        <v>9.8404497246398002</v>
      </c>
      <c r="AU72" s="105">
        <v>10.647008885193999</v>
      </c>
      <c r="AV72" s="105">
        <v>11.025227873959</v>
      </c>
      <c r="AW72" s="105">
        <v>11.170930695846</v>
      </c>
      <c r="AX72" s="105">
        <v>11.136998259099</v>
      </c>
      <c r="AY72" s="105">
        <v>11.922659848966999</v>
      </c>
      <c r="AZ72" s="105">
        <v>11.540590024023</v>
      </c>
      <c r="BA72" s="105">
        <v>12.343179101078</v>
      </c>
      <c r="BB72" s="105">
        <v>13.462971845237</v>
      </c>
      <c r="BC72" s="105">
        <v>13.556331045994</v>
      </c>
      <c r="BD72" s="105">
        <v>13.467407776928001</v>
      </c>
    </row>
    <row r="73" spans="1:56" x14ac:dyDescent="0.2">
      <c r="A73" s="104" t="s">
        <v>110</v>
      </c>
      <c r="B73" s="105">
        <v>2.3446465797133</v>
      </c>
      <c r="C73" s="105">
        <v>2.3843205714225002</v>
      </c>
      <c r="D73" s="105">
        <v>2.4962600748163002</v>
      </c>
      <c r="E73" s="105">
        <v>2.5507841281891999</v>
      </c>
      <c r="F73" s="105">
        <v>2.7186082673352998</v>
      </c>
      <c r="G73" s="105">
        <v>2.8941412654968999</v>
      </c>
      <c r="H73" s="105">
        <v>2.9599280230195002</v>
      </c>
      <c r="I73" s="105">
        <v>3.0552193691952998</v>
      </c>
      <c r="J73" s="105">
        <v>2.9712510431140999</v>
      </c>
      <c r="K73" s="105">
        <v>2.6350314544655</v>
      </c>
      <c r="L73" s="105">
        <v>2.6631309345142999</v>
      </c>
      <c r="M73" s="105">
        <v>3.1744454146668</v>
      </c>
      <c r="N73" s="105">
        <v>2.7334232712627999</v>
      </c>
      <c r="O73" s="105">
        <v>1.7268884721291</v>
      </c>
      <c r="P73" s="105">
        <v>2.0009166553574</v>
      </c>
      <c r="Q73" s="105">
        <v>2.3411722057253002</v>
      </c>
      <c r="R73" s="105">
        <v>2.5388050639801998</v>
      </c>
      <c r="S73" s="105">
        <v>2.7069287026766999</v>
      </c>
      <c r="T73" s="105">
        <v>2.8425725051391999</v>
      </c>
      <c r="U73" s="105">
        <v>3.1715232087756</v>
      </c>
      <c r="V73" s="105">
        <v>3.1311014231310001</v>
      </c>
      <c r="W73" s="105">
        <v>2.9029555953519002</v>
      </c>
      <c r="X73" s="105">
        <v>3.4273016281254001</v>
      </c>
      <c r="Y73" s="105">
        <v>3.5358264559146999</v>
      </c>
      <c r="Z73" s="105">
        <v>3.7636903384566001</v>
      </c>
      <c r="AA73" s="105">
        <v>4.0443138119275002</v>
      </c>
      <c r="AB73" s="105">
        <v>4.3906061409471002</v>
      </c>
      <c r="AC73" s="105">
        <v>4.6174312341097004</v>
      </c>
      <c r="AD73" s="105">
        <v>6.2701204589056996</v>
      </c>
      <c r="AE73" s="105">
        <v>6.8426505137996001</v>
      </c>
      <c r="AF73" s="105">
        <v>6.0171793662121997</v>
      </c>
      <c r="AG73" s="105">
        <v>6.5035913527856</v>
      </c>
      <c r="AH73" s="105">
        <v>7.6803449145037002</v>
      </c>
      <c r="AI73" s="105">
        <v>7.2082630712744002</v>
      </c>
      <c r="AJ73" s="105">
        <v>6.7167761627707003</v>
      </c>
      <c r="AK73" s="105">
        <v>7.1058011832182002</v>
      </c>
      <c r="AL73" s="105">
        <v>8.6406811643382007</v>
      </c>
      <c r="AM73" s="105">
        <v>9.1225447116606997</v>
      </c>
      <c r="AN73" s="105">
        <v>8.6514291420252007</v>
      </c>
      <c r="AO73" s="105">
        <v>9.9180939324012005</v>
      </c>
      <c r="AP73" s="105">
        <v>11.128032407794</v>
      </c>
      <c r="AQ73" s="105">
        <v>11.992243772719</v>
      </c>
      <c r="AR73" s="105">
        <v>14.475600494821</v>
      </c>
      <c r="AS73" s="105">
        <v>15.397689753650999</v>
      </c>
      <c r="AT73" s="105">
        <v>14.835248730668001</v>
      </c>
      <c r="AU73" s="105">
        <v>15.610639304358999</v>
      </c>
      <c r="AV73" s="105">
        <v>16.040000797579999</v>
      </c>
      <c r="AW73" s="105">
        <v>17.372505721244</v>
      </c>
      <c r="AX73" s="105">
        <v>19.056537802356001</v>
      </c>
      <c r="AY73" s="105">
        <v>20.276640834051999</v>
      </c>
      <c r="AZ73" s="105">
        <v>22.945766586716001</v>
      </c>
      <c r="BA73" s="105">
        <v>24.491579996173002</v>
      </c>
      <c r="BB73" s="105">
        <v>23.787827645926999</v>
      </c>
      <c r="BC73" s="105">
        <v>23.224602519687</v>
      </c>
      <c r="BD73" s="105">
        <v>24.171005865678001</v>
      </c>
    </row>
    <row r="74" spans="1:56" x14ac:dyDescent="0.2">
      <c r="A74" s="104" t="s">
        <v>111</v>
      </c>
      <c r="B74" s="105">
        <v>6.9483723452838E-2</v>
      </c>
      <c r="C74" s="105">
        <v>6.9492810274243005E-2</v>
      </c>
      <c r="D74" s="105">
        <v>5.9581483822078E-2</v>
      </c>
      <c r="E74" s="105">
        <v>5.9977986867674998E-2</v>
      </c>
      <c r="F74" s="105">
        <v>6.0031986358070999E-2</v>
      </c>
      <c r="G74" s="105">
        <v>6.3027957633392001E-2</v>
      </c>
      <c r="H74" s="105">
        <v>6.2465162160952999E-2</v>
      </c>
      <c r="I74" s="105">
        <v>5.9376837180860002E-2</v>
      </c>
      <c r="J74" s="105">
        <v>5.6228055293662003E-2</v>
      </c>
      <c r="K74" s="105">
        <v>7.8781335597410004E-2</v>
      </c>
      <c r="L74" s="105">
        <v>9.3954170281325994E-2</v>
      </c>
      <c r="M74" s="105">
        <v>8.7586683072731999E-2</v>
      </c>
      <c r="N74" s="105">
        <v>9.7619988044904002E-2</v>
      </c>
      <c r="O74" s="105">
        <v>8.8155948743755E-2</v>
      </c>
      <c r="P74" s="105">
        <v>8.4943512578182001E-2</v>
      </c>
      <c r="Q74" s="105">
        <v>9.1153388784217998E-2</v>
      </c>
      <c r="R74" s="105">
        <v>0.11713414390241</v>
      </c>
      <c r="S74" s="105">
        <v>0.12859378618699999</v>
      </c>
      <c r="T74" s="105">
        <v>0.14388816683318001</v>
      </c>
      <c r="U74" s="105">
        <v>0.13745616565724</v>
      </c>
      <c r="V74" s="105">
        <v>0.14383428130348999</v>
      </c>
      <c r="W74" s="105">
        <v>0.20302204748909</v>
      </c>
      <c r="X74" s="105">
        <v>0.24097518744609001</v>
      </c>
      <c r="Y74" s="105">
        <v>0.24407828004717</v>
      </c>
      <c r="Z74" s="105">
        <v>0.28821806006973</v>
      </c>
      <c r="AA74" s="105">
        <v>0.28191167894647001</v>
      </c>
      <c r="AB74" s="105">
        <v>0.28817473207541999</v>
      </c>
      <c r="AC74" s="105">
        <v>0.29754976041393</v>
      </c>
      <c r="AD74" s="105">
        <v>0.31317945565420002</v>
      </c>
      <c r="AE74" s="105">
        <v>0.32565229946474</v>
      </c>
      <c r="AF74" s="105">
        <v>0.34122088615010998</v>
      </c>
      <c r="AG74" s="105">
        <v>0.34997841572558003</v>
      </c>
      <c r="AH74" s="105">
        <v>0.35624187556045001</v>
      </c>
      <c r="AI74" s="105">
        <v>0.36250676330131998</v>
      </c>
      <c r="AJ74" s="105">
        <v>0.39376437380582002</v>
      </c>
      <c r="AK74" s="105">
        <v>0.40628278544232999</v>
      </c>
      <c r="AL74" s="105">
        <v>0.42499924482031998</v>
      </c>
      <c r="AM74" s="105">
        <v>0.42178787062918</v>
      </c>
      <c r="AN74" s="105">
        <v>0.43108171329215</v>
      </c>
      <c r="AO74" s="105">
        <v>0.47168089907152999</v>
      </c>
      <c r="AP74" s="105">
        <v>0.47484362746025999</v>
      </c>
      <c r="AQ74" s="105">
        <v>0.45923429128185</v>
      </c>
      <c r="AR74" s="105">
        <v>0.46864974464717002</v>
      </c>
      <c r="AS74" s="105">
        <v>0.49981945686700002</v>
      </c>
      <c r="AT74" s="105">
        <v>0.53725630773823996</v>
      </c>
      <c r="AU74" s="105">
        <v>0.58718429607969003</v>
      </c>
      <c r="AV74" s="105">
        <v>0.61229755969567001</v>
      </c>
      <c r="AW74" s="105">
        <v>0.64982571087709995</v>
      </c>
      <c r="AX74" s="105">
        <v>0.68969534534179</v>
      </c>
      <c r="AY74" s="105">
        <v>0.71737641619023995</v>
      </c>
      <c r="AZ74" s="105">
        <v>0.63941475158279004</v>
      </c>
      <c r="BA74" s="105">
        <v>0.64157150813347996</v>
      </c>
      <c r="BB74" s="105">
        <v>0.63568587780722996</v>
      </c>
      <c r="BC74" s="105">
        <v>0.62922315057575995</v>
      </c>
      <c r="BD74" s="105">
        <v>0.63510765962104998</v>
      </c>
    </row>
    <row r="75" spans="1:56" x14ac:dyDescent="0.2">
      <c r="A75" s="104" t="s">
        <v>117</v>
      </c>
      <c r="B75" s="105">
        <v>0.45941822461739001</v>
      </c>
      <c r="C75" s="105">
        <v>0.46215593323471998</v>
      </c>
      <c r="D75" s="105">
        <v>0.46472937110325002</v>
      </c>
      <c r="E75" s="105">
        <v>0.48071821110393997</v>
      </c>
      <c r="F75" s="105">
        <v>0.51367278441994002</v>
      </c>
      <c r="G75" s="105">
        <v>0.53049995396298</v>
      </c>
      <c r="H75" s="105">
        <v>0.55006963145854004</v>
      </c>
      <c r="I75" s="105">
        <v>0.57004881247935002</v>
      </c>
      <c r="J75" s="105">
        <v>0.58191455163260997</v>
      </c>
      <c r="K75" s="105">
        <v>0.66150487033869998</v>
      </c>
      <c r="L75" s="105">
        <v>0.65035151603681995</v>
      </c>
      <c r="M75" s="105">
        <v>0.61605748303815999</v>
      </c>
      <c r="N75" s="105">
        <v>0.58597166282471003</v>
      </c>
      <c r="O75" s="105">
        <v>0.64615488011768996</v>
      </c>
      <c r="P75" s="105">
        <v>0.62852153685474998</v>
      </c>
      <c r="Q75" s="105">
        <v>0.58909552357550998</v>
      </c>
      <c r="R75" s="105">
        <v>0.73712536854599997</v>
      </c>
      <c r="S75" s="105">
        <v>1.0722184632647001</v>
      </c>
      <c r="T75" s="105">
        <v>1.0062796194729999</v>
      </c>
      <c r="U75" s="105">
        <v>0.90644785556952001</v>
      </c>
      <c r="V75" s="105">
        <v>0.94697969512568003</v>
      </c>
      <c r="W75" s="105">
        <v>0.92301207106269001</v>
      </c>
      <c r="X75" s="105">
        <v>0.82575787625807995</v>
      </c>
      <c r="Y75" s="105">
        <v>0.85051652565202995</v>
      </c>
      <c r="Z75" s="105">
        <v>0.86428800752134005</v>
      </c>
      <c r="AA75" s="105">
        <v>0.88090425224321001</v>
      </c>
      <c r="AB75" s="105">
        <v>0.91121415565257002</v>
      </c>
      <c r="AC75" s="105">
        <v>0.91582582805358004</v>
      </c>
      <c r="AD75" s="105">
        <v>0.95184546937323</v>
      </c>
      <c r="AE75" s="105">
        <v>0.99585398532366998</v>
      </c>
      <c r="AF75" s="105">
        <v>1.4600981300847999</v>
      </c>
      <c r="AG75" s="105">
        <v>1.5754334442508999</v>
      </c>
      <c r="AH75" s="105">
        <v>1.6979940781742</v>
      </c>
      <c r="AI75" s="105">
        <v>1.7982531775741999</v>
      </c>
      <c r="AJ75" s="105">
        <v>1.8303974290333</v>
      </c>
      <c r="AK75" s="105">
        <v>1.7522522589694001</v>
      </c>
      <c r="AL75" s="105">
        <v>1.8566615639682</v>
      </c>
      <c r="AM75" s="105">
        <v>1.9397989485225</v>
      </c>
      <c r="AN75" s="105">
        <v>2.0620444679243</v>
      </c>
      <c r="AO75" s="105">
        <v>2.1878693926791999</v>
      </c>
      <c r="AP75" s="105">
        <v>2.5103467218311999</v>
      </c>
      <c r="AQ75" s="105">
        <v>2.6535202988507001</v>
      </c>
      <c r="AR75" s="105">
        <v>2.5110530218889999</v>
      </c>
      <c r="AS75" s="105">
        <v>2.2698622214809001</v>
      </c>
      <c r="AT75" s="105">
        <v>2.3734323459577</v>
      </c>
      <c r="AU75" s="105">
        <v>2.8672848691192998</v>
      </c>
      <c r="AV75" s="105">
        <v>3.2295117575973</v>
      </c>
      <c r="AW75" s="105">
        <v>3.2700931411031999</v>
      </c>
      <c r="AX75" s="105">
        <v>3.7415160384189998</v>
      </c>
      <c r="AY75" s="105">
        <v>4.8140344536353004</v>
      </c>
      <c r="AZ75" s="105">
        <v>5.3934482267243</v>
      </c>
      <c r="BA75" s="105">
        <v>5.0776691697757999</v>
      </c>
      <c r="BB75" s="105">
        <v>5.2207972012311998</v>
      </c>
      <c r="BC75" s="105">
        <v>5.0263955885831004</v>
      </c>
      <c r="BD75" s="105">
        <v>5.2054030457428002</v>
      </c>
    </row>
    <row r="76" spans="1:56" x14ac:dyDescent="0.2">
      <c r="A76" s="104" t="s">
        <v>115</v>
      </c>
      <c r="B76" s="105">
        <v>0.1851419650012</v>
      </c>
      <c r="C76" s="105">
        <v>0.18815360028247</v>
      </c>
      <c r="D76" s="105">
        <v>0.22156427122038</v>
      </c>
      <c r="E76" s="105">
        <v>0.22530467245114</v>
      </c>
      <c r="F76" s="105">
        <v>0.20846762832422999</v>
      </c>
      <c r="G76" s="105">
        <v>0.23720857296215</v>
      </c>
      <c r="H76" s="105">
        <v>0.2240567075473</v>
      </c>
      <c r="I76" s="105">
        <v>0.24358879004216</v>
      </c>
      <c r="J76" s="105">
        <v>0.24704299361986001</v>
      </c>
      <c r="K76" s="105">
        <v>0.24737246262875001</v>
      </c>
      <c r="L76" s="105">
        <v>0.24461196146864</v>
      </c>
      <c r="M76" s="105">
        <v>0.30608691777178998</v>
      </c>
      <c r="N76" s="105">
        <v>0.34675011724301003</v>
      </c>
      <c r="O76" s="105">
        <v>0.37698232898709</v>
      </c>
      <c r="P76" s="105">
        <v>0.42528687331377002</v>
      </c>
      <c r="Q76" s="105">
        <v>0.40036896846672998</v>
      </c>
      <c r="R76" s="105">
        <v>0.41892679494694002</v>
      </c>
      <c r="S76" s="105">
        <v>0.49714023311363997</v>
      </c>
      <c r="T76" s="105">
        <v>0.57641043506611001</v>
      </c>
      <c r="U76" s="105">
        <v>0.62738365641305005</v>
      </c>
      <c r="V76" s="105">
        <v>0.68736489851551996</v>
      </c>
      <c r="W76" s="105">
        <v>0.73195477444456003</v>
      </c>
      <c r="X76" s="105">
        <v>0.68550149290256002</v>
      </c>
      <c r="Y76" s="105">
        <v>0.73550749825010997</v>
      </c>
      <c r="Z76" s="105">
        <v>0.77134039484522998</v>
      </c>
      <c r="AA76" s="105">
        <v>0.75346406531166998</v>
      </c>
      <c r="AB76" s="105">
        <v>0.74156102576142002</v>
      </c>
      <c r="AC76" s="105">
        <v>0.77461469415316997</v>
      </c>
      <c r="AD76" s="105">
        <v>0.78961259103485004</v>
      </c>
      <c r="AE76" s="105">
        <v>0.79754455494559995</v>
      </c>
      <c r="AF76" s="105">
        <v>0.61703815758493996</v>
      </c>
      <c r="AG76" s="105">
        <v>0.64314787859998002</v>
      </c>
      <c r="AH76" s="105">
        <v>0.67245921218046001</v>
      </c>
      <c r="AI76" s="105">
        <v>0.69644819999964003</v>
      </c>
      <c r="AJ76" s="105">
        <v>0.66927548720569996</v>
      </c>
      <c r="AK76" s="105">
        <v>0.68142746994393</v>
      </c>
      <c r="AL76" s="105">
        <v>0.76186068072799995</v>
      </c>
      <c r="AM76" s="105">
        <v>0.81918208440214002</v>
      </c>
      <c r="AN76" s="105">
        <v>0.82989110708574998</v>
      </c>
      <c r="AO76" s="105">
        <v>0.89318763071383001</v>
      </c>
      <c r="AP76" s="105">
        <v>1.0158108726637001</v>
      </c>
      <c r="AQ76" s="105">
        <v>1.1114107900957999</v>
      </c>
      <c r="AR76" s="105">
        <v>1.1100020234376999</v>
      </c>
      <c r="AS76" s="105">
        <v>1.1131223107566</v>
      </c>
      <c r="AT76" s="105">
        <v>1.113481609795</v>
      </c>
      <c r="AU76" s="105">
        <v>1.1156693420013</v>
      </c>
      <c r="AV76" s="105">
        <v>1.1141200736846999</v>
      </c>
      <c r="AW76" s="105">
        <v>1.1141535895651999</v>
      </c>
      <c r="AX76" s="105">
        <v>1.1167845563901999</v>
      </c>
      <c r="AY76" s="105">
        <v>1.1156205786597</v>
      </c>
      <c r="AZ76" s="105">
        <v>1.1147667987856</v>
      </c>
      <c r="BA76" s="105">
        <v>1.1147689982739</v>
      </c>
      <c r="BB76" s="105">
        <v>1.1147689741058</v>
      </c>
      <c r="BC76" s="105">
        <v>1.1174391883935</v>
      </c>
      <c r="BD76" s="105">
        <v>1.1549550174173</v>
      </c>
    </row>
    <row r="77" spans="1:56" x14ac:dyDescent="0.2">
      <c r="A77" s="104" t="s">
        <v>218</v>
      </c>
      <c r="B77" s="105">
        <v>7.9282954842018E-2</v>
      </c>
      <c r="C77" s="105">
        <v>7.9314756022677999E-2</v>
      </c>
      <c r="D77" s="105">
        <v>7.8946690453327001E-2</v>
      </c>
      <c r="E77" s="105">
        <v>8.1704755548227995E-2</v>
      </c>
      <c r="F77" s="105">
        <v>8.8178379853095998E-2</v>
      </c>
      <c r="G77" s="105">
        <v>9.1602919007611E-2</v>
      </c>
      <c r="H77" s="105">
        <v>9.4981003238502004E-2</v>
      </c>
      <c r="I77" s="105">
        <v>9.8350563010208003E-2</v>
      </c>
      <c r="J77" s="105">
        <v>9.9943118667768005E-2</v>
      </c>
      <c r="K77" s="105">
        <v>0.1153082053751</v>
      </c>
      <c r="L77" s="105">
        <v>0.11321679063046999</v>
      </c>
      <c r="M77" s="105">
        <v>0.10843140115376</v>
      </c>
      <c r="N77" s="105">
        <v>0.10070248900856001</v>
      </c>
      <c r="O77" s="105">
        <v>0.11025125773041</v>
      </c>
      <c r="P77" s="105">
        <v>0.11605061376979001</v>
      </c>
      <c r="Q77" s="105">
        <v>0.11570405868181</v>
      </c>
      <c r="R77" s="105">
        <v>0.10879847526269</v>
      </c>
      <c r="S77" s="105">
        <v>0.18576356260334001</v>
      </c>
      <c r="T77" s="105">
        <v>0.17063487060377</v>
      </c>
      <c r="U77" s="105">
        <v>0.15741425648353</v>
      </c>
      <c r="V77" s="105">
        <v>0.12259070336822001</v>
      </c>
      <c r="W77" s="105">
        <v>0.15351453021639</v>
      </c>
      <c r="X77" s="105">
        <v>0.13029872006123</v>
      </c>
      <c r="Y77" s="105">
        <v>0.13649206436364</v>
      </c>
      <c r="Z77" s="105">
        <v>0.15671060027962999</v>
      </c>
      <c r="AA77" s="105">
        <v>0.14966704018879001</v>
      </c>
      <c r="AB77" s="105">
        <v>0.15503852801328999</v>
      </c>
      <c r="AC77" s="105">
        <v>0.15402422451903999</v>
      </c>
      <c r="AD77" s="105">
        <v>0.16784792784253999</v>
      </c>
      <c r="AE77" s="105">
        <v>0.17511878457871999</v>
      </c>
      <c r="AF77" s="105">
        <v>0.26619332790480998</v>
      </c>
      <c r="AG77" s="105">
        <v>0.29822819994041</v>
      </c>
      <c r="AH77" s="105">
        <v>0.30972013682327998</v>
      </c>
      <c r="AI77" s="105">
        <v>0.31559963797877999</v>
      </c>
      <c r="AJ77" s="105">
        <v>0.32675935641649001</v>
      </c>
      <c r="AK77" s="105">
        <v>0.33182456140409999</v>
      </c>
      <c r="AL77" s="105">
        <v>0.36775836706290999</v>
      </c>
      <c r="AM77" s="105">
        <v>0.38733866045712001</v>
      </c>
      <c r="AN77" s="105">
        <v>0.39097501010480001</v>
      </c>
      <c r="AO77" s="105">
        <v>0.43418468280800998</v>
      </c>
      <c r="AP77" s="105">
        <v>0.44083758091737002</v>
      </c>
      <c r="AQ77" s="105">
        <v>0.46362708420297</v>
      </c>
      <c r="AR77" s="105">
        <v>0.44442665349054999</v>
      </c>
      <c r="AS77" s="105">
        <v>0.44631725942528999</v>
      </c>
      <c r="AT77" s="105">
        <v>0.48383959899113999</v>
      </c>
      <c r="AU77" s="105">
        <v>0.50901538790348999</v>
      </c>
      <c r="AV77" s="105">
        <v>0.51380202977100997</v>
      </c>
      <c r="AW77" s="105">
        <v>0.52364151877328002</v>
      </c>
      <c r="AX77" s="105">
        <v>0.46032125779070998</v>
      </c>
      <c r="AY77" s="105">
        <v>0.46500080166028002</v>
      </c>
      <c r="AZ77" s="105">
        <v>0.42201488084993999</v>
      </c>
      <c r="BA77" s="105">
        <v>0.47764646182499998</v>
      </c>
      <c r="BB77" s="105">
        <v>0.49492337304873002</v>
      </c>
      <c r="BC77" s="105">
        <v>0.47383389140865001</v>
      </c>
      <c r="BD77" s="105">
        <v>0.49229290052960001</v>
      </c>
    </row>
    <row r="78" spans="1:56" x14ac:dyDescent="0.2">
      <c r="A78" s="104" t="s">
        <v>118</v>
      </c>
      <c r="B78" s="105">
        <v>4.4193786720930002E-2</v>
      </c>
      <c r="C78" s="105">
        <v>4.4221894507573002E-2</v>
      </c>
      <c r="D78" s="105">
        <v>4.4033665992637E-2</v>
      </c>
      <c r="E78" s="105">
        <v>4.5549449066855E-2</v>
      </c>
      <c r="F78" s="105">
        <v>4.9091055962434002E-2</v>
      </c>
      <c r="G78" s="105">
        <v>5.0969584030131999E-2</v>
      </c>
      <c r="H78" s="105">
        <v>5.2818176791400002E-2</v>
      </c>
      <c r="I78" s="105">
        <v>5.4662321231083999E-2</v>
      </c>
      <c r="J78" s="105">
        <v>5.5537458621659E-2</v>
      </c>
      <c r="K78" s="105">
        <v>6.3924765920051002E-2</v>
      </c>
      <c r="L78" s="105">
        <v>6.2807349515629995E-2</v>
      </c>
      <c r="M78" s="105">
        <v>6.0211744432401001E-2</v>
      </c>
      <c r="N78" s="105">
        <v>5.6015173755464998E-2</v>
      </c>
      <c r="O78" s="105">
        <v>6.1233873933239001E-2</v>
      </c>
      <c r="P78" s="105">
        <v>7.8284453804767007E-2</v>
      </c>
      <c r="Q78" s="105">
        <v>8.7555469366461997E-2</v>
      </c>
      <c r="R78" s="105">
        <v>7.8486683207376007E-2</v>
      </c>
      <c r="S78" s="105">
        <v>0.18286939021894999</v>
      </c>
      <c r="T78" s="105">
        <v>0.19353531551254999</v>
      </c>
      <c r="U78" s="105">
        <v>0.18101223846756001</v>
      </c>
      <c r="V78" s="105">
        <v>0.16898501692879001</v>
      </c>
      <c r="W78" s="105">
        <v>0.21268701016613001</v>
      </c>
      <c r="X78" s="105">
        <v>0.19006217001935999</v>
      </c>
      <c r="Y78" s="105">
        <v>0.20419024466241001</v>
      </c>
      <c r="Z78" s="105">
        <v>0.20353897365104001</v>
      </c>
      <c r="AA78" s="105">
        <v>0.20922788136775</v>
      </c>
      <c r="AB78" s="105">
        <v>0.20662588818541</v>
      </c>
      <c r="AC78" s="105">
        <v>0.21518683942698</v>
      </c>
      <c r="AD78" s="105">
        <v>0.22023215020688999</v>
      </c>
      <c r="AE78" s="105">
        <v>0.22974712319925</v>
      </c>
      <c r="AF78" s="105">
        <v>0.20105341021008</v>
      </c>
      <c r="AG78" s="105">
        <v>0.21149078037392999</v>
      </c>
      <c r="AH78" s="105">
        <v>0.22328447308374</v>
      </c>
      <c r="AI78" s="105">
        <v>0.26446955495654001</v>
      </c>
      <c r="AJ78" s="105">
        <v>0.26966889864256999</v>
      </c>
      <c r="AK78" s="105">
        <v>0.27531445681837002</v>
      </c>
      <c r="AL78" s="105">
        <v>0.28907694283805002</v>
      </c>
      <c r="AM78" s="105">
        <v>0.30730059804102</v>
      </c>
      <c r="AN78" s="105">
        <v>0.29158282809774</v>
      </c>
      <c r="AO78" s="105">
        <v>0.30912856104021003</v>
      </c>
      <c r="AP78" s="105">
        <v>0.31377391853994002</v>
      </c>
      <c r="AQ78" s="105">
        <v>0.31836278000688001</v>
      </c>
      <c r="AR78" s="105">
        <v>0.32022660169881001</v>
      </c>
      <c r="AS78" s="105">
        <v>0.32946229135430999</v>
      </c>
      <c r="AT78" s="105">
        <v>0.3412141975936</v>
      </c>
      <c r="AU78" s="105">
        <v>0.36253498186296002</v>
      </c>
      <c r="AV78" s="105">
        <v>0.3787785141085</v>
      </c>
      <c r="AW78" s="105">
        <v>0.30662191484019002</v>
      </c>
      <c r="AX78" s="105">
        <v>0.35259861927621</v>
      </c>
      <c r="AY78" s="105">
        <v>0.35658665607440998</v>
      </c>
      <c r="AZ78" s="105">
        <v>0.33629519558171</v>
      </c>
      <c r="BA78" s="105">
        <v>0.33604569277058</v>
      </c>
      <c r="BB78" s="105">
        <v>0.34386750712368003</v>
      </c>
      <c r="BC78" s="105">
        <v>0.32931341822295002</v>
      </c>
      <c r="BD78" s="105">
        <v>0.34216062171671002</v>
      </c>
    </row>
    <row r="79" spans="1:56" x14ac:dyDescent="0.2">
      <c r="A79" s="104" t="s">
        <v>96</v>
      </c>
      <c r="B79" s="105">
        <v>4.1611327928322998E-2</v>
      </c>
      <c r="C79" s="105">
        <v>4.1598134657978E-2</v>
      </c>
      <c r="D79" s="105">
        <v>4.7873477551452999E-2</v>
      </c>
      <c r="E79" s="105">
        <v>2.8889783553837999E-2</v>
      </c>
      <c r="F79" s="105">
        <v>3.5219096814055002E-2</v>
      </c>
      <c r="G79" s="105">
        <v>3.8240572807671E-2</v>
      </c>
      <c r="H79" s="105">
        <v>3.8326424502604997E-2</v>
      </c>
      <c r="I79" s="105">
        <v>3.8313488479674002E-2</v>
      </c>
      <c r="J79" s="105">
        <v>7.3438948684868E-2</v>
      </c>
      <c r="K79" s="105">
        <v>7.0399011191655994E-2</v>
      </c>
      <c r="L79" s="105">
        <v>6.4163136959826006E-2</v>
      </c>
      <c r="M79" s="105">
        <v>8.3223572154705994E-2</v>
      </c>
      <c r="N79" s="105">
        <v>6.4016928247395993E-2</v>
      </c>
      <c r="O79" s="105">
        <v>4.1935156019403001E-2</v>
      </c>
      <c r="P79" s="105">
        <v>4.5030620137349001E-2</v>
      </c>
      <c r="Q79" s="105">
        <v>4.2191855355003999E-2</v>
      </c>
      <c r="R79" s="105">
        <v>4.8421291954804997E-2</v>
      </c>
      <c r="S79" s="105">
        <v>5.1508667050657E-2</v>
      </c>
      <c r="T79" s="105">
        <v>5.7888735917299997E-2</v>
      </c>
      <c r="U79" s="105">
        <v>7.7161464061373003E-2</v>
      </c>
      <c r="V79" s="105">
        <v>7.1086333607977004E-2</v>
      </c>
      <c r="W79" s="105">
        <v>7.4097249121530998E-2</v>
      </c>
      <c r="X79" s="105">
        <v>7.4124991328977E-2</v>
      </c>
      <c r="Y79" s="105">
        <v>7.7157348006573007E-2</v>
      </c>
      <c r="Z79" s="105">
        <v>1.2117092953494999</v>
      </c>
      <c r="AA79" s="105">
        <v>1.2872835027681</v>
      </c>
      <c r="AB79" s="105">
        <v>1.4078642701516999</v>
      </c>
      <c r="AC79" s="105">
        <v>1.9362298440457</v>
      </c>
      <c r="AD79" s="105">
        <v>2.3542032105891999</v>
      </c>
      <c r="AE79" s="105">
        <v>2.5727743571196999</v>
      </c>
      <c r="AF79" s="105">
        <v>2.7446259197173002</v>
      </c>
      <c r="AG79" s="105">
        <v>3.6006055254430001</v>
      </c>
      <c r="AH79" s="105">
        <v>3.2122364309911999</v>
      </c>
      <c r="AI79" s="105">
        <v>3.5905696141256001</v>
      </c>
      <c r="AJ79" s="105">
        <v>6.2798608004798</v>
      </c>
      <c r="AK79" s="105">
        <v>6.3956752875292002</v>
      </c>
      <c r="AL79" s="105">
        <v>6.3863344823094002</v>
      </c>
      <c r="AM79" s="105">
        <v>7.1364039557997003</v>
      </c>
      <c r="AN79" s="105">
        <v>6.6067187507645002</v>
      </c>
      <c r="AO79" s="105">
        <v>5.4778483840924004</v>
      </c>
      <c r="AP79" s="105">
        <v>5.7159029566696002</v>
      </c>
      <c r="AQ79" s="105">
        <v>5.9609098393778996</v>
      </c>
      <c r="AR79" s="105">
        <v>5.6099835554780002</v>
      </c>
      <c r="AS79" s="105">
        <v>5.7233197910550997</v>
      </c>
      <c r="AT79" s="105">
        <v>5.7178686832677998</v>
      </c>
      <c r="AU79" s="105">
        <v>5.4068752909048996</v>
      </c>
      <c r="AV79" s="105">
        <v>5.3892528229984</v>
      </c>
      <c r="AW79" s="105">
        <v>4.8870370473196996</v>
      </c>
      <c r="AX79" s="105">
        <v>5.3152068790560998</v>
      </c>
      <c r="AY79" s="105">
        <v>5.1224417413229997</v>
      </c>
      <c r="AZ79" s="105">
        <v>4.9101257686890998</v>
      </c>
      <c r="BA79" s="105">
        <v>5.030807896882</v>
      </c>
      <c r="BB79" s="105">
        <v>5.0887549899915996</v>
      </c>
      <c r="BC79" s="105">
        <v>4.7650776356078</v>
      </c>
      <c r="BD79" s="105">
        <v>4.8269046047400996</v>
      </c>
    </row>
    <row r="80" spans="1:56" x14ac:dyDescent="0.2">
      <c r="A80" s="104" t="s">
        <v>112</v>
      </c>
      <c r="B80" s="105">
        <v>28.944695576265001</v>
      </c>
      <c r="C80" s="105">
        <v>29.994073749948999</v>
      </c>
      <c r="D80" s="105">
        <v>36.815511105573997</v>
      </c>
      <c r="E80" s="105">
        <v>39.384929349455</v>
      </c>
      <c r="F80" s="105">
        <v>38.597013938503999</v>
      </c>
      <c r="G80" s="105">
        <v>40.598899895252003</v>
      </c>
      <c r="H80" s="105">
        <v>45.551200210967998</v>
      </c>
      <c r="I80" s="105">
        <v>47.773223741503998</v>
      </c>
      <c r="J80" s="105">
        <v>50.390349792671998</v>
      </c>
      <c r="K80" s="105">
        <v>53.302707489478998</v>
      </c>
      <c r="L80" s="105">
        <v>53.414689093980002</v>
      </c>
      <c r="M80" s="105">
        <v>53.095086516047999</v>
      </c>
      <c r="N80" s="105">
        <v>54.234251043900997</v>
      </c>
      <c r="O80" s="105">
        <v>57.718693803881997</v>
      </c>
      <c r="P80" s="105">
        <v>59.041578316775997</v>
      </c>
      <c r="Q80" s="105">
        <v>62.455049342133997</v>
      </c>
      <c r="R80" s="105">
        <v>62.048101622463001</v>
      </c>
      <c r="S80" s="105">
        <v>67.237796555434997</v>
      </c>
      <c r="T80" s="105">
        <v>71.744403136171002</v>
      </c>
      <c r="U80" s="105">
        <v>76.425541559197995</v>
      </c>
      <c r="V80" s="105">
        <v>77.910403271934996</v>
      </c>
      <c r="W80" s="105">
        <v>77.936749804086006</v>
      </c>
      <c r="X80" s="105">
        <v>80.065226522977994</v>
      </c>
      <c r="Y80" s="105">
        <v>79.593204377503</v>
      </c>
      <c r="Z80" s="105">
        <v>81.212626201801996</v>
      </c>
      <c r="AA80" s="105">
        <v>84.260738609363003</v>
      </c>
      <c r="AB80" s="105">
        <v>84.249879068802002</v>
      </c>
      <c r="AC80" s="105">
        <v>85.201380925940001</v>
      </c>
      <c r="AD80" s="105">
        <v>88.655158351287994</v>
      </c>
      <c r="AE80" s="105">
        <v>88.904217748972997</v>
      </c>
      <c r="AF80" s="105">
        <v>96.066264729888005</v>
      </c>
      <c r="AG80" s="105">
        <v>98.121166116450993</v>
      </c>
      <c r="AH80" s="105">
        <v>98.087866957654995</v>
      </c>
      <c r="AI80" s="105">
        <v>101.84530932077</v>
      </c>
      <c r="AJ80" s="105">
        <v>101.59033262908</v>
      </c>
      <c r="AK80" s="105">
        <v>103.63977541692999</v>
      </c>
      <c r="AL80" s="105">
        <v>102.38664810224</v>
      </c>
      <c r="AM80" s="105">
        <v>106.00629960582999</v>
      </c>
      <c r="AN80" s="105">
        <v>101.83600027685</v>
      </c>
      <c r="AO80" s="105">
        <v>96.217849613680002</v>
      </c>
      <c r="AP80" s="105">
        <v>89.098081715568995</v>
      </c>
      <c r="AQ80" s="105">
        <v>86.144675447289004</v>
      </c>
      <c r="AR80" s="105">
        <v>81.554995505159994</v>
      </c>
      <c r="AS80" s="105">
        <v>73.877474684676002</v>
      </c>
      <c r="AT80" s="105">
        <v>71.008502531215001</v>
      </c>
      <c r="AU80" s="105">
        <v>69.452154456086006</v>
      </c>
      <c r="AV80" s="105">
        <v>68.161207781382998</v>
      </c>
      <c r="AW80" s="105">
        <v>68.383891225583</v>
      </c>
      <c r="AX80" s="105">
        <v>66.535726462634003</v>
      </c>
      <c r="AY80" s="105">
        <v>61.492681693224</v>
      </c>
      <c r="AZ80" s="105">
        <v>52.360586698163999</v>
      </c>
      <c r="BA80" s="105">
        <v>53.715079702658002</v>
      </c>
      <c r="BB80" s="105">
        <v>55.116393816201999</v>
      </c>
      <c r="BC80" s="105">
        <v>51.237889080814</v>
      </c>
      <c r="BD80" s="105">
        <v>52.508701226359001</v>
      </c>
    </row>
    <row r="81" spans="1:56" x14ac:dyDescent="0.2">
      <c r="A81" s="104" t="s">
        <v>114</v>
      </c>
      <c r="B81" s="105">
        <v>1.1375926636656E-2</v>
      </c>
      <c r="C81" s="105">
        <v>1.1365657046955E-2</v>
      </c>
      <c r="D81" s="105">
        <v>1.3753962423630001E-2</v>
      </c>
      <c r="E81" s="105">
        <v>1.3870752768663E-2</v>
      </c>
      <c r="F81" s="105">
        <v>1.2399553331196999E-2</v>
      </c>
      <c r="G81" s="105">
        <v>1.4926356132327999E-2</v>
      </c>
      <c r="H81" s="105">
        <v>1.3565493515662001E-2</v>
      </c>
      <c r="I81" s="105">
        <v>1.4933997429073999E-2</v>
      </c>
      <c r="J81" s="105">
        <v>1.4934040363689E-2</v>
      </c>
      <c r="K81" s="105">
        <v>1.4772170665246E-2</v>
      </c>
      <c r="L81" s="105">
        <v>1.460808541378E-2</v>
      </c>
      <c r="M81" s="105">
        <v>1.8967911414467999E-2</v>
      </c>
      <c r="N81" s="105">
        <v>1.7759252240849E-2</v>
      </c>
      <c r="O81" s="105">
        <v>1.7416217926682999E-2</v>
      </c>
      <c r="P81" s="105">
        <v>1.9329299140705001E-2</v>
      </c>
      <c r="Q81" s="105">
        <v>1.9398299898346998E-2</v>
      </c>
      <c r="R81" s="105">
        <v>2.3304026423187001E-2</v>
      </c>
      <c r="S81" s="105">
        <v>3.0675813942240001E-2</v>
      </c>
      <c r="T81" s="105">
        <v>3.4105407043844002E-2</v>
      </c>
      <c r="U81" s="105">
        <v>3.4962099884992999E-2</v>
      </c>
      <c r="V81" s="105">
        <v>5.0931237298265999E-2</v>
      </c>
      <c r="W81" s="105">
        <v>5.1145132683814001E-2</v>
      </c>
      <c r="X81" s="105">
        <v>5.2853149858487998E-2</v>
      </c>
      <c r="Y81" s="105">
        <v>5.9503816737693997E-2</v>
      </c>
      <c r="Z81" s="105">
        <v>6.9496306489035001E-2</v>
      </c>
      <c r="AA81" s="105">
        <v>6.245678789037E-2</v>
      </c>
      <c r="AB81" s="105">
        <v>6.6660723813454004E-2</v>
      </c>
      <c r="AC81" s="105">
        <v>9.0868250740883005E-2</v>
      </c>
      <c r="AD81" s="105">
        <v>7.9252751782715999E-2</v>
      </c>
      <c r="AE81" s="105">
        <v>8.0291119100072E-2</v>
      </c>
      <c r="AF81" s="105">
        <v>5.7418496282605001E-2</v>
      </c>
      <c r="AG81" s="105">
        <v>5.8343971151849E-2</v>
      </c>
      <c r="AH81" s="105">
        <v>6.3350905510665995E-2</v>
      </c>
      <c r="AI81" s="105">
        <v>6.9641354409256007E-2</v>
      </c>
      <c r="AJ81" s="105">
        <v>6.6351520896067995E-2</v>
      </c>
      <c r="AK81" s="105">
        <v>7.1287561663490998E-2</v>
      </c>
      <c r="AL81" s="105">
        <v>8.1306472741489E-2</v>
      </c>
      <c r="AM81" s="105">
        <v>9.0480852808010007E-2</v>
      </c>
      <c r="AN81" s="105">
        <v>9.8886425246338006E-2</v>
      </c>
      <c r="AO81" s="105">
        <v>0.10631483012282</v>
      </c>
      <c r="AP81" s="105">
        <v>0.11884858013933999</v>
      </c>
      <c r="AQ81" s="105">
        <v>9.1949588998069001E-2</v>
      </c>
      <c r="AR81" s="105">
        <v>9.5052314812606994E-2</v>
      </c>
      <c r="AS81" s="105">
        <v>0.12255602693881</v>
      </c>
      <c r="AT81" s="105">
        <v>0.11003039183601999</v>
      </c>
      <c r="AU81" s="105">
        <v>0.11711220461688999</v>
      </c>
      <c r="AV81" s="105">
        <v>0.12756302919606</v>
      </c>
      <c r="AW81" s="105">
        <v>0.12799842259398</v>
      </c>
      <c r="AX81" s="105">
        <v>0.14350233180527</v>
      </c>
      <c r="AY81" s="105">
        <v>0.18037771824084001</v>
      </c>
      <c r="AZ81" s="105">
        <v>0.15363661658041</v>
      </c>
      <c r="BA81" s="105">
        <v>0.16084437666000001</v>
      </c>
      <c r="BB81" s="105">
        <v>0.16941460787668999</v>
      </c>
      <c r="BC81" s="105">
        <v>0.16994389775756999</v>
      </c>
      <c r="BD81" s="105">
        <v>0.17590852402018001</v>
      </c>
    </row>
    <row r="82" spans="1:56" x14ac:dyDescent="0.2">
      <c r="A82" s="104" t="s">
        <v>113</v>
      </c>
      <c r="B82" s="105">
        <v>7.8541195204968005E-4</v>
      </c>
      <c r="C82" s="105">
        <v>8.1115969679489001E-4</v>
      </c>
      <c r="D82" s="105">
        <v>8.3368956653730002E-4</v>
      </c>
      <c r="E82" s="105">
        <v>8.5293762446869996E-4</v>
      </c>
      <c r="F82" s="105">
        <v>8.6964369903027E-4</v>
      </c>
      <c r="G82" s="105">
        <v>8.8417447367128996E-4</v>
      </c>
      <c r="H82" s="105">
        <v>8.963384604917E-4</v>
      </c>
      <c r="I82" s="105">
        <v>9.0636366050408001E-4</v>
      </c>
      <c r="J82" s="105">
        <v>9.1567960927688001E-4</v>
      </c>
      <c r="K82" s="105">
        <v>9.2633113164333996E-4</v>
      </c>
      <c r="L82" s="105">
        <v>9.3977710823789004E-4</v>
      </c>
      <c r="M82" s="105">
        <v>9.5676188438233005E-4</v>
      </c>
      <c r="N82" s="105">
        <v>9.7702642020234989E-4</v>
      </c>
      <c r="O82" s="105">
        <v>9.9948918885121993E-4</v>
      </c>
      <c r="P82" s="105">
        <v>1.0228376158646999E-3</v>
      </c>
      <c r="Q82" s="105">
        <v>1.0456502631672E-3</v>
      </c>
      <c r="R82" s="105">
        <v>1.0677069350615001E-3</v>
      </c>
      <c r="S82" s="105">
        <v>1.0894119655227999E-3</v>
      </c>
      <c r="T82" s="105">
        <v>1.1100536361268001E-3</v>
      </c>
      <c r="U82" s="105">
        <v>1.1291545759254001E-3</v>
      </c>
      <c r="V82" s="105">
        <v>1.1462562217554001E-3</v>
      </c>
      <c r="W82" s="105">
        <v>1.1668007624786E-3</v>
      </c>
      <c r="X82" s="105">
        <v>1.1863148816857001E-3</v>
      </c>
      <c r="Y82" s="105">
        <v>1.2033435949908001E-3</v>
      </c>
      <c r="Z82" s="105">
        <v>1.2219834416206E-3</v>
      </c>
      <c r="AA82" s="105">
        <v>1.2404571427415E-3</v>
      </c>
      <c r="AB82" s="105">
        <v>1.2602449543938001E-3</v>
      </c>
      <c r="AC82" s="105">
        <v>1.2754978528739E-3</v>
      </c>
      <c r="AD82" s="105">
        <v>1.2961839660809E-3</v>
      </c>
      <c r="AE82" s="105">
        <v>1.3158888444900999E-3</v>
      </c>
      <c r="AF82" s="105">
        <v>1.3433598041185E-3</v>
      </c>
      <c r="AG82" s="105">
        <v>1.3680256418879999E-3</v>
      </c>
      <c r="AH82" s="105">
        <v>1.3970902893623001E-3</v>
      </c>
      <c r="AI82" s="105">
        <v>1.4296680900264E-3</v>
      </c>
      <c r="AJ82" s="105">
        <v>0.60391301534206998</v>
      </c>
      <c r="AK82" s="105">
        <v>0.61081962572880999</v>
      </c>
      <c r="AL82" s="105">
        <v>0.62457588374388995</v>
      </c>
      <c r="AM82" s="105">
        <v>0.61525804071320001</v>
      </c>
      <c r="AN82" s="105">
        <v>0.63227482742384999</v>
      </c>
      <c r="AO82" s="105">
        <v>0.55038802529120001</v>
      </c>
      <c r="AP82" s="105">
        <v>0.64276219663626999</v>
      </c>
      <c r="AQ82" s="105">
        <v>0.68286705260574998</v>
      </c>
      <c r="AR82" s="105">
        <v>0.53886863767151005</v>
      </c>
      <c r="AS82" s="105">
        <v>0.53740549662726</v>
      </c>
      <c r="AT82" s="105">
        <v>0.48081812167345001</v>
      </c>
      <c r="AU82" s="105">
        <v>0.51876823676536998</v>
      </c>
      <c r="AV82" s="105">
        <v>0.51590078970537001</v>
      </c>
      <c r="AW82" s="105">
        <v>0.50311823636758002</v>
      </c>
      <c r="AX82" s="105">
        <v>0.50830664924247004</v>
      </c>
      <c r="AY82" s="105">
        <v>0.52385434974968004</v>
      </c>
      <c r="AZ82" s="105">
        <v>0.52750917860148006</v>
      </c>
      <c r="BA82" s="105">
        <v>0.54838661899382002</v>
      </c>
      <c r="BB82" s="105">
        <v>0.59035405382381001</v>
      </c>
      <c r="BC82" s="105">
        <v>0.58488959746545999</v>
      </c>
      <c r="BD82" s="105">
        <v>0.59410076486855001</v>
      </c>
    </row>
    <row r="83" spans="1:56" x14ac:dyDescent="0.2">
      <c r="A83" s="104" t="s">
        <v>116</v>
      </c>
      <c r="B83" s="105">
        <v>2.5030792281638998</v>
      </c>
      <c r="C83" s="105">
        <v>2.5020235377677</v>
      </c>
      <c r="D83" s="105">
        <v>2.7444344025280998</v>
      </c>
      <c r="E83" s="105">
        <v>2.9140799405876998</v>
      </c>
      <c r="F83" s="105">
        <v>3.0228854903942999</v>
      </c>
      <c r="G83" s="105">
        <v>3.3239917813142998</v>
      </c>
      <c r="H83" s="105">
        <v>3.2949574390115002</v>
      </c>
      <c r="I83" s="105">
        <v>3.7769587228291002</v>
      </c>
      <c r="J83" s="105">
        <v>4.1760549484345004</v>
      </c>
      <c r="K83" s="105">
        <v>4.6554031619238003</v>
      </c>
      <c r="L83" s="105">
        <v>4.6703331491802</v>
      </c>
      <c r="M83" s="105">
        <v>4.0367848888209004</v>
      </c>
      <c r="N83" s="105">
        <v>3.6897890317219</v>
      </c>
      <c r="O83" s="105">
        <v>3.1342393004062998</v>
      </c>
      <c r="P83" s="105">
        <v>3.5175861724123001</v>
      </c>
      <c r="Q83" s="105">
        <v>3.6964980594810002</v>
      </c>
      <c r="R83" s="105">
        <v>3.2105916051998</v>
      </c>
      <c r="S83" s="105">
        <v>3.5898325703134</v>
      </c>
      <c r="T83" s="105">
        <v>3.5281982443356998</v>
      </c>
      <c r="U83" s="105">
        <v>3.76054286299</v>
      </c>
      <c r="V83" s="105">
        <v>3.9193284784703999</v>
      </c>
      <c r="W83" s="105">
        <v>4.1439435105836999</v>
      </c>
      <c r="X83" s="105">
        <v>4.8583203003830002</v>
      </c>
      <c r="Y83" s="105">
        <v>5.3879787328228002</v>
      </c>
      <c r="Z83" s="105">
        <v>5.8232939014626002</v>
      </c>
      <c r="AA83" s="105">
        <v>6.7943599830497998</v>
      </c>
      <c r="AB83" s="105">
        <v>6.6691746619309002</v>
      </c>
      <c r="AC83" s="105">
        <v>6.9721720216316001</v>
      </c>
      <c r="AD83" s="105">
        <v>8.7020413402599992</v>
      </c>
      <c r="AE83" s="105">
        <v>8.6452765294157992</v>
      </c>
      <c r="AF83" s="105">
        <v>9.6791014392545005</v>
      </c>
      <c r="AG83" s="105">
        <v>10.17033111632</v>
      </c>
      <c r="AH83" s="105">
        <v>10.638335550677001</v>
      </c>
      <c r="AI83" s="105">
        <v>10.627257632581999</v>
      </c>
      <c r="AJ83" s="105">
        <v>10.835665180119999</v>
      </c>
      <c r="AK83" s="105">
        <v>11.765652600633</v>
      </c>
      <c r="AL83" s="105">
        <v>11.928226683488001</v>
      </c>
      <c r="AM83" s="105">
        <v>12.699319241802</v>
      </c>
      <c r="AN83" s="105">
        <v>11.561337449719</v>
      </c>
      <c r="AO83" s="105">
        <v>12.199451595239999</v>
      </c>
      <c r="AP83" s="105">
        <v>11.779085344932</v>
      </c>
      <c r="AQ83" s="105">
        <v>12.142714128899</v>
      </c>
      <c r="AR83" s="105">
        <v>12.57924615103</v>
      </c>
      <c r="AS83" s="105">
        <v>13.535326021856999</v>
      </c>
      <c r="AT83" s="105">
        <v>14.535668993270001</v>
      </c>
      <c r="AU83" s="105">
        <v>16.957612576679001</v>
      </c>
      <c r="AV83" s="105">
        <v>18.023764553787</v>
      </c>
      <c r="AW83" s="105">
        <v>17.057316401801</v>
      </c>
      <c r="AX83" s="105">
        <v>18.739740379922001</v>
      </c>
      <c r="AY83" s="105">
        <v>19.662959886292001</v>
      </c>
      <c r="AZ83" s="105">
        <v>17.618715753155001</v>
      </c>
      <c r="BA83" s="105">
        <v>20.204741373158999</v>
      </c>
      <c r="BB83" s="105">
        <v>18.951792488022999</v>
      </c>
      <c r="BC83" s="105">
        <v>20.127877116299</v>
      </c>
      <c r="BD83" s="105">
        <v>20.369356005976002</v>
      </c>
    </row>
    <row r="84" spans="1:56" x14ac:dyDescent="0.2">
      <c r="A84" s="104" t="s">
        <v>106</v>
      </c>
      <c r="B84" s="105">
        <v>9.1015905492081994E-2</v>
      </c>
      <c r="C84" s="105">
        <v>9.0944445793892006E-2</v>
      </c>
      <c r="D84" s="105">
        <v>0.11086378422364</v>
      </c>
      <c r="E84" s="105">
        <v>0.11185539902619</v>
      </c>
      <c r="F84" s="105">
        <v>9.9614304356202998E-2</v>
      </c>
      <c r="G84" s="105">
        <v>0.12069616817662</v>
      </c>
      <c r="H84" s="105">
        <v>0.1093864413563</v>
      </c>
      <c r="I84" s="105">
        <v>0.1208256912935</v>
      </c>
      <c r="J84" s="105">
        <v>0.12085623735951</v>
      </c>
      <c r="K84" s="105">
        <v>0.11953109242712</v>
      </c>
      <c r="L84" s="105">
        <v>0.11817219837181001</v>
      </c>
      <c r="M84" s="105">
        <v>0.10205501963308</v>
      </c>
      <c r="N84" s="105">
        <v>0.11701129956049</v>
      </c>
      <c r="O84" s="105">
        <v>0.1189084107772</v>
      </c>
      <c r="P84" s="105">
        <v>0.10399809456007</v>
      </c>
      <c r="Q84" s="105">
        <v>0.10437632160216</v>
      </c>
      <c r="R84" s="105">
        <v>0.12719951895145001</v>
      </c>
      <c r="S84" s="105">
        <v>0.15119477230635001</v>
      </c>
      <c r="T84" s="105">
        <v>0.18656960426798999</v>
      </c>
      <c r="U84" s="105">
        <v>0.22071887986941999</v>
      </c>
      <c r="V84" s="105">
        <v>0.25745762169677999</v>
      </c>
      <c r="W84" s="105">
        <v>0.28313184720717999</v>
      </c>
      <c r="X84" s="105">
        <v>0.23338767510830999</v>
      </c>
      <c r="Y84" s="105">
        <v>0.29928723829120002</v>
      </c>
      <c r="Z84" s="105">
        <v>0.30493737786629999</v>
      </c>
      <c r="AA84" s="105">
        <v>0.34990189538737998</v>
      </c>
      <c r="AB84" s="105">
        <v>0.36128230461758998</v>
      </c>
      <c r="AC84" s="105">
        <v>0.37556711068317</v>
      </c>
      <c r="AD84" s="105">
        <v>0.39763690491239001</v>
      </c>
      <c r="AE84" s="105">
        <v>0.40207752556512</v>
      </c>
      <c r="AF84" s="105">
        <v>0.17426735905240001</v>
      </c>
      <c r="AG84" s="105">
        <v>0.17590836786519001</v>
      </c>
      <c r="AH84" s="105">
        <v>0.16556295078448</v>
      </c>
      <c r="AI84" s="105">
        <v>0.20731663016859</v>
      </c>
      <c r="AJ84" s="105">
        <v>0.20055260935329999</v>
      </c>
      <c r="AK84" s="105">
        <v>0.19990415243637999</v>
      </c>
      <c r="AL84" s="105">
        <v>0.1950790179479</v>
      </c>
      <c r="AM84" s="105">
        <v>0.22657844214362</v>
      </c>
      <c r="AN84" s="105">
        <v>0.23936527866778001</v>
      </c>
      <c r="AO84" s="105">
        <v>0.32588011710275</v>
      </c>
      <c r="AP84" s="105">
        <v>0.32865526665064998</v>
      </c>
      <c r="AQ84" s="105">
        <v>0.35787077850706001</v>
      </c>
      <c r="AR84" s="105">
        <v>0.36241041090643999</v>
      </c>
      <c r="AS84" s="105">
        <v>0.35734053905464003</v>
      </c>
      <c r="AT84" s="105">
        <v>0.35382215274543</v>
      </c>
      <c r="AU84" s="105">
        <v>0.35073170124570002</v>
      </c>
      <c r="AV84" s="105">
        <v>0.35909449566698998</v>
      </c>
      <c r="AW84" s="105">
        <v>0.35646087585476</v>
      </c>
      <c r="AX84" s="105">
        <v>0.36112684428685998</v>
      </c>
      <c r="AY84" s="105">
        <v>0.36273741848642999</v>
      </c>
      <c r="AZ84" s="105">
        <v>0.36042790502590999</v>
      </c>
      <c r="BA84" s="105">
        <v>0.36427375302484</v>
      </c>
      <c r="BB84" s="105">
        <v>0.36428788718616001</v>
      </c>
      <c r="BC84" s="105">
        <v>0.38406454660921002</v>
      </c>
      <c r="BD84" s="105">
        <v>0.39098538068024002</v>
      </c>
    </row>
    <row r="85" spans="1:56" x14ac:dyDescent="0.2">
      <c r="A85" s="104" t="s">
        <v>119</v>
      </c>
      <c r="B85" s="105">
        <v>1.5025052262073</v>
      </c>
      <c r="C85" s="105">
        <v>1.5025279209127</v>
      </c>
      <c r="D85" s="105">
        <v>1.5245802134877</v>
      </c>
      <c r="E85" s="105">
        <v>1.7661232828902</v>
      </c>
      <c r="F85" s="105">
        <v>1.5581048789337</v>
      </c>
      <c r="G85" s="105">
        <v>1.8403066319507</v>
      </c>
      <c r="H85" s="105">
        <v>1.8655280508873999</v>
      </c>
      <c r="I85" s="105">
        <v>1.868521063647</v>
      </c>
      <c r="J85" s="105">
        <v>1.760623073623</v>
      </c>
      <c r="K85" s="105">
        <v>1.6811692786725001</v>
      </c>
      <c r="L85" s="105">
        <v>1.7730948517122</v>
      </c>
      <c r="M85" s="105">
        <v>1.7727726479221999</v>
      </c>
      <c r="N85" s="105">
        <v>1.4425580237235001</v>
      </c>
      <c r="O85" s="105">
        <v>1.2941007409845999</v>
      </c>
      <c r="P85" s="105">
        <v>1.4026110016660001</v>
      </c>
      <c r="Q85" s="105">
        <v>1.4406799454924</v>
      </c>
      <c r="R85" s="105">
        <v>1.3644620825092999</v>
      </c>
      <c r="S85" s="105">
        <v>1.3454244562663999</v>
      </c>
      <c r="T85" s="105">
        <v>1.3953878559762001</v>
      </c>
      <c r="U85" s="105">
        <v>1.2340440343801</v>
      </c>
      <c r="V85" s="105">
        <v>1.1736565148789</v>
      </c>
      <c r="W85" s="105">
        <v>1.1459316009100999</v>
      </c>
      <c r="X85" s="105">
        <v>1.0824566805366</v>
      </c>
      <c r="Y85" s="105">
        <v>1.0887565278499001</v>
      </c>
      <c r="Z85" s="105">
        <v>1.4148635204685001</v>
      </c>
      <c r="AA85" s="105">
        <v>1.5323830429414</v>
      </c>
      <c r="AB85" s="105">
        <v>1.5818296728692001</v>
      </c>
      <c r="AC85" s="105">
        <v>1.7239664562440999</v>
      </c>
      <c r="AD85" s="105">
        <v>1.7493714367108</v>
      </c>
      <c r="AE85" s="105">
        <v>1.7376003392848001</v>
      </c>
      <c r="AF85" s="105">
        <v>1.6620663808442999</v>
      </c>
      <c r="AG85" s="105">
        <v>1.6455887029183001</v>
      </c>
      <c r="AH85" s="105">
        <v>1.6237356841138999</v>
      </c>
      <c r="AI85" s="105">
        <v>1.6196525535418</v>
      </c>
      <c r="AJ85" s="105">
        <v>1.6734798677972</v>
      </c>
      <c r="AK85" s="105">
        <v>1.4833979495469001</v>
      </c>
      <c r="AL85" s="105">
        <v>1.3345851614288</v>
      </c>
      <c r="AM85" s="105">
        <v>1.6070350378264999</v>
      </c>
      <c r="AN85" s="105">
        <v>1.6055213694071</v>
      </c>
      <c r="AO85" s="105">
        <v>1.6290033618160999</v>
      </c>
      <c r="AP85" s="105">
        <v>1.7611573290149001</v>
      </c>
      <c r="AQ85" s="105">
        <v>1.8333767453789001</v>
      </c>
      <c r="AR85" s="105">
        <v>2.0026219246836998</v>
      </c>
      <c r="AS85" s="105">
        <v>1.9773999654858001</v>
      </c>
      <c r="AT85" s="105">
        <v>2.0651342053861002</v>
      </c>
      <c r="AU85" s="105">
        <v>2.0746026862611</v>
      </c>
      <c r="AV85" s="105">
        <v>2.4564155575275</v>
      </c>
      <c r="AW85" s="105">
        <v>2.4688426720705001</v>
      </c>
      <c r="AX85" s="105">
        <v>2.5807890114381999</v>
      </c>
      <c r="AY85" s="105">
        <v>2.7934293083537001</v>
      </c>
      <c r="AZ85" s="105">
        <v>3.3298480932700998</v>
      </c>
      <c r="BA85" s="105">
        <v>3.3211210792882002</v>
      </c>
      <c r="BB85" s="105">
        <v>3.6840231397524001</v>
      </c>
      <c r="BC85" s="105">
        <v>3.7404794060343001</v>
      </c>
      <c r="BD85" s="105">
        <v>3.7886034972510001</v>
      </c>
    </row>
    <row r="86" spans="1:56" x14ac:dyDescent="0.2">
      <c r="A86" s="104" t="s">
        <v>122</v>
      </c>
      <c r="B86" s="105">
        <v>9.5264653124794005</v>
      </c>
      <c r="C86" s="105">
        <v>9.5650970644877997</v>
      </c>
      <c r="D86" s="105">
        <v>9.8509835054949004</v>
      </c>
      <c r="E86" s="105">
        <v>9.9380270843254994</v>
      </c>
      <c r="F86" s="105">
        <v>11.388009059152999</v>
      </c>
      <c r="G86" s="105">
        <v>11.268986908437</v>
      </c>
      <c r="H86" s="105">
        <v>13.082628342951001</v>
      </c>
      <c r="I86" s="105">
        <v>15.168197667987</v>
      </c>
      <c r="J86" s="105">
        <v>16.170873947044001</v>
      </c>
      <c r="K86" s="105">
        <v>15.120450892811</v>
      </c>
      <c r="L86" s="105">
        <v>15.556676528889</v>
      </c>
      <c r="M86" s="105">
        <v>16.740268634578001</v>
      </c>
      <c r="N86" s="105">
        <v>19.054113014348001</v>
      </c>
      <c r="O86" s="105">
        <v>22.553006397259001</v>
      </c>
      <c r="P86" s="105">
        <v>24.921807068222002</v>
      </c>
      <c r="Q86" s="105">
        <v>25.943316200384999</v>
      </c>
      <c r="R86" s="105">
        <v>29.793608028788</v>
      </c>
      <c r="S86" s="105">
        <v>29.811307309627001</v>
      </c>
      <c r="T86" s="105">
        <v>33.354324163180998</v>
      </c>
      <c r="U86" s="105">
        <v>34.273804292046002</v>
      </c>
      <c r="V86" s="105">
        <v>35.044267166209004</v>
      </c>
      <c r="W86" s="105">
        <v>38.496901524918997</v>
      </c>
      <c r="X86" s="105">
        <v>43.492679344640997</v>
      </c>
      <c r="Y86" s="105">
        <v>44.463776264109001</v>
      </c>
      <c r="Z86" s="105">
        <v>38.138796688493997</v>
      </c>
      <c r="AA86" s="105">
        <v>38.627497075152</v>
      </c>
      <c r="AB86" s="105">
        <v>36.096207889055997</v>
      </c>
      <c r="AC86" s="105">
        <v>34.410022591550998</v>
      </c>
      <c r="AD86" s="105">
        <v>42.572849471030999</v>
      </c>
      <c r="AE86" s="105">
        <v>45.539945794186998</v>
      </c>
      <c r="AF86" s="105">
        <v>41.900981526286998</v>
      </c>
      <c r="AG86" s="105">
        <v>41.856879248592001</v>
      </c>
      <c r="AH86" s="105">
        <v>40.951347414670003</v>
      </c>
      <c r="AI86" s="105">
        <v>44.517424859595998</v>
      </c>
      <c r="AJ86" s="105">
        <v>40.751598262253999</v>
      </c>
      <c r="AK86" s="105">
        <v>43.005423705139997</v>
      </c>
      <c r="AL86" s="105">
        <v>42.432221565706001</v>
      </c>
      <c r="AM86" s="105">
        <v>44.431127722478998</v>
      </c>
      <c r="AN86" s="105">
        <v>43.130433896736001</v>
      </c>
      <c r="AO86" s="105">
        <v>45.145507174770003</v>
      </c>
      <c r="AP86" s="105">
        <v>42.227739175522998</v>
      </c>
      <c r="AQ86" s="105">
        <v>45.182245808540998</v>
      </c>
      <c r="AR86" s="105">
        <v>44.646961941748003</v>
      </c>
      <c r="AS86" s="105">
        <v>46.185834129404</v>
      </c>
      <c r="AT86" s="105">
        <v>47.554318032189002</v>
      </c>
      <c r="AU86" s="105">
        <v>44.245463021545</v>
      </c>
      <c r="AV86" s="105">
        <v>45.079386536583002</v>
      </c>
      <c r="AW86" s="105">
        <v>44.134788026667998</v>
      </c>
      <c r="AX86" s="105">
        <v>44.059121536753999</v>
      </c>
      <c r="AY86" s="105">
        <v>43.508225279252002</v>
      </c>
      <c r="AZ86" s="105">
        <v>34.061876596965</v>
      </c>
      <c r="BA86" s="105">
        <v>34.537338845294002</v>
      </c>
      <c r="BB86" s="105">
        <v>32.132151557481997</v>
      </c>
      <c r="BC86" s="105">
        <v>34.119384964722002</v>
      </c>
      <c r="BD86" s="105">
        <v>34.616164016463998</v>
      </c>
    </row>
    <row r="87" spans="1:56" x14ac:dyDescent="0.2">
      <c r="A87" s="104" t="s">
        <v>121</v>
      </c>
      <c r="B87" s="105">
        <v>1.2210022646297001</v>
      </c>
      <c r="C87" s="105">
        <v>1.2213202305605</v>
      </c>
      <c r="D87" s="105">
        <v>1.2731733021620999</v>
      </c>
      <c r="E87" s="105">
        <v>1.4010630308267999</v>
      </c>
      <c r="F87" s="105">
        <v>1.3743132270681999</v>
      </c>
      <c r="G87" s="105">
        <v>1.4802413563689001</v>
      </c>
      <c r="H87" s="105">
        <v>1.5560053856781999</v>
      </c>
      <c r="I87" s="105">
        <v>1.6895945753482999</v>
      </c>
      <c r="J87" s="105">
        <v>1.7067361486293</v>
      </c>
      <c r="K87" s="105">
        <v>1.8073140661949001</v>
      </c>
      <c r="L87" s="105">
        <v>1.868191626347</v>
      </c>
      <c r="M87" s="105">
        <v>1.7825017259328999</v>
      </c>
      <c r="N87" s="105">
        <v>1.7530618261874</v>
      </c>
      <c r="O87" s="105">
        <v>2.0157446544476998</v>
      </c>
      <c r="P87" s="105">
        <v>2.0639001224168001</v>
      </c>
      <c r="Q87" s="105">
        <v>1.8622432173940999</v>
      </c>
      <c r="R87" s="105">
        <v>1.8976545681588</v>
      </c>
      <c r="S87" s="105">
        <v>2.1036140481326999</v>
      </c>
      <c r="T87" s="105">
        <v>2.2515920935324001</v>
      </c>
      <c r="U87" s="105">
        <v>2.4992816465241998</v>
      </c>
      <c r="V87" s="105">
        <v>2.3603767206324999</v>
      </c>
      <c r="W87" s="105">
        <v>2.3774385884728</v>
      </c>
      <c r="X87" s="105">
        <v>2.6743848263120999</v>
      </c>
      <c r="Y87" s="105">
        <v>2.8038582759241</v>
      </c>
      <c r="Z87" s="105">
        <v>3.2016124876541001</v>
      </c>
      <c r="AA87" s="105">
        <v>3.7819869373102</v>
      </c>
      <c r="AB87" s="105">
        <v>4.0084742902694996</v>
      </c>
      <c r="AC87" s="105">
        <v>4.1177817551039002</v>
      </c>
      <c r="AD87" s="105">
        <v>4.7681430841847003</v>
      </c>
      <c r="AE87" s="105">
        <v>4.8313965766980003</v>
      </c>
      <c r="AF87" s="105">
        <v>5.0002588364173004</v>
      </c>
      <c r="AG87" s="105">
        <v>5.8867621633149003</v>
      </c>
      <c r="AH87" s="105">
        <v>6.2176371293666</v>
      </c>
      <c r="AI87" s="105">
        <v>6.8828700112107999</v>
      </c>
      <c r="AJ87" s="105">
        <v>7.8297462112638003</v>
      </c>
      <c r="AK87" s="105">
        <v>7.0954605050978996</v>
      </c>
      <c r="AL87" s="105">
        <v>8.1471192554081</v>
      </c>
      <c r="AM87" s="105">
        <v>8.6669628719577005</v>
      </c>
      <c r="AN87" s="105">
        <v>8.6650643073586995</v>
      </c>
      <c r="AO87" s="105">
        <v>8.1701630876858005</v>
      </c>
      <c r="AP87" s="105">
        <v>7.9831973862809997</v>
      </c>
      <c r="AQ87" s="105">
        <v>9.4909564715930994</v>
      </c>
      <c r="AR87" s="105">
        <v>9.9296424145518003</v>
      </c>
      <c r="AS87" s="105">
        <v>10.120200228122</v>
      </c>
      <c r="AT87" s="105">
        <v>9.9347498725569992</v>
      </c>
      <c r="AU87" s="105">
        <v>10.818802572334</v>
      </c>
      <c r="AV87" s="105">
        <v>9.7320588443561995</v>
      </c>
      <c r="AW87" s="105">
        <v>9.3472069261138007</v>
      </c>
      <c r="AX87" s="105">
        <v>9.0060994835806998</v>
      </c>
      <c r="AY87" s="105">
        <v>10.152518304120999</v>
      </c>
      <c r="AZ87" s="105">
        <v>9.2220213364778996</v>
      </c>
      <c r="BA87" s="105">
        <v>10.370614209337001</v>
      </c>
      <c r="BB87" s="105">
        <v>10.570683496514</v>
      </c>
      <c r="BC87" s="105">
        <v>11.849109005762999</v>
      </c>
      <c r="BD87" s="105">
        <v>12.292755850365999</v>
      </c>
    </row>
    <row r="88" spans="1:56" x14ac:dyDescent="0.2">
      <c r="A88" s="104" t="s">
        <v>83</v>
      </c>
      <c r="B88" s="105">
        <v>15.879116783828</v>
      </c>
      <c r="C88" s="105">
        <v>16.113156839786001</v>
      </c>
      <c r="D88" s="105">
        <v>15.79122739508</v>
      </c>
      <c r="E88" s="105">
        <v>17.324766641114</v>
      </c>
      <c r="F88" s="105">
        <v>18.662413777726002</v>
      </c>
      <c r="G88" s="105">
        <v>19.711597048207</v>
      </c>
      <c r="H88" s="105">
        <v>19.415144697639001</v>
      </c>
      <c r="I88" s="105">
        <v>19.837970234901</v>
      </c>
      <c r="J88" s="105">
        <v>21.375463616045</v>
      </c>
      <c r="K88" s="105">
        <v>22.435224874422001</v>
      </c>
      <c r="L88" s="105">
        <v>20.815390830121999</v>
      </c>
      <c r="M88" s="105">
        <v>22.636914147843001</v>
      </c>
      <c r="N88" s="105">
        <v>23.813814590134999</v>
      </c>
      <c r="O88" s="105">
        <v>27.603132856793</v>
      </c>
      <c r="P88" s="105">
        <v>27.881481003847</v>
      </c>
      <c r="Q88" s="105">
        <v>28.655737548737999</v>
      </c>
      <c r="R88" s="105">
        <v>31.18246889373</v>
      </c>
      <c r="S88" s="105">
        <v>30.409166612669999</v>
      </c>
      <c r="T88" s="105">
        <v>33.421904176616003</v>
      </c>
      <c r="U88" s="105">
        <v>31.966556462817</v>
      </c>
      <c r="V88" s="105">
        <v>24.023590904329001</v>
      </c>
      <c r="W88" s="105">
        <v>17.739268323373999</v>
      </c>
      <c r="X88" s="105">
        <v>16.388229916446999</v>
      </c>
      <c r="Y88" s="105">
        <v>16.646796077425002</v>
      </c>
      <c r="Z88" s="105">
        <v>15.974384059246001</v>
      </c>
      <c r="AA88" s="105">
        <v>16.501529107237001</v>
      </c>
      <c r="AB88" s="105">
        <v>17.204343488607002</v>
      </c>
      <c r="AC88" s="105">
        <v>18.310621863664998</v>
      </c>
      <c r="AD88" s="105">
        <v>19.027498370105</v>
      </c>
      <c r="AE88" s="105">
        <v>19.938147467491</v>
      </c>
      <c r="AF88" s="105">
        <v>19.377991289690002</v>
      </c>
      <c r="AG88" s="105">
        <v>20.543400810045998</v>
      </c>
      <c r="AH88" s="105">
        <v>21.358983697083001</v>
      </c>
      <c r="AI88" s="105">
        <v>22.748739816208001</v>
      </c>
      <c r="AJ88" s="105">
        <v>22.728086410252001</v>
      </c>
      <c r="AK88" s="105">
        <v>22.850656035206999</v>
      </c>
      <c r="AL88" s="105">
        <v>23.03657518596</v>
      </c>
      <c r="AM88" s="105">
        <v>24.505747614394998</v>
      </c>
      <c r="AN88" s="105">
        <v>23.322082789784002</v>
      </c>
      <c r="AO88" s="105">
        <v>21.673117964601001</v>
      </c>
      <c r="AP88" s="105">
        <v>20.940476701447999</v>
      </c>
      <c r="AQ88" s="105">
        <v>20.454081398557999</v>
      </c>
      <c r="AR88" s="105">
        <v>18.787235763108001</v>
      </c>
      <c r="AS88" s="105">
        <v>18.381283015834001</v>
      </c>
      <c r="AT88" s="105">
        <v>17.677063293254999</v>
      </c>
      <c r="AU88" s="105">
        <v>18.024511324270001</v>
      </c>
      <c r="AV88" s="105">
        <v>18.274585655553999</v>
      </c>
      <c r="AW88" s="105">
        <v>18.797129348654</v>
      </c>
      <c r="AX88" s="105">
        <v>17.766114892956999</v>
      </c>
      <c r="AY88" s="105">
        <v>17.972234845765001</v>
      </c>
      <c r="AZ88" s="105">
        <v>17.191464488718999</v>
      </c>
      <c r="BA88" s="105">
        <v>17.506721431738999</v>
      </c>
      <c r="BB88" s="105">
        <v>17.634551199076</v>
      </c>
      <c r="BC88" s="105">
        <v>18.664427459029</v>
      </c>
      <c r="BD88" s="105">
        <v>18.679585272006001</v>
      </c>
    </row>
    <row r="89" spans="1:56" x14ac:dyDescent="0.2">
      <c r="A89" s="104" t="s">
        <v>120</v>
      </c>
      <c r="B89" s="105">
        <v>0.53358119889473998</v>
      </c>
      <c r="C89" s="105">
        <v>0.5384852818311</v>
      </c>
      <c r="D89" s="105">
        <v>0.52276633828192998</v>
      </c>
      <c r="E89" s="105">
        <v>0.55008053501356002</v>
      </c>
      <c r="F89" s="105">
        <v>0.59922246415438996</v>
      </c>
      <c r="G89" s="105">
        <v>0.60596271655250999</v>
      </c>
      <c r="H89" s="105">
        <v>0.81111131959083005</v>
      </c>
      <c r="I89" s="105">
        <v>0.84689535578647002</v>
      </c>
      <c r="J89" s="105">
        <v>0.88642092519958005</v>
      </c>
      <c r="K89" s="105">
        <v>0.86856529490252998</v>
      </c>
      <c r="L89" s="105">
        <v>0.85911681361650005</v>
      </c>
      <c r="M89" s="105">
        <v>0.75334915343094</v>
      </c>
      <c r="N89" s="105">
        <v>0.89300059018015998</v>
      </c>
      <c r="O89" s="105">
        <v>0.98323506854721998</v>
      </c>
      <c r="P89" s="105">
        <v>1.0128254287389999</v>
      </c>
      <c r="Q89" s="105">
        <v>1.0469573543410999</v>
      </c>
      <c r="R89" s="105">
        <v>0.97911457154785997</v>
      </c>
      <c r="S89" s="105">
        <v>1.0568022607723999</v>
      </c>
      <c r="T89" s="105">
        <v>1.1320809357112001</v>
      </c>
      <c r="U89" s="105">
        <v>1.1616115510527001</v>
      </c>
      <c r="V89" s="105">
        <v>1.1416007093825</v>
      </c>
      <c r="W89" s="105">
        <v>1.1141374729125999</v>
      </c>
      <c r="X89" s="105">
        <v>1.0366120400607</v>
      </c>
      <c r="Y89" s="105">
        <v>0.87753322047271998</v>
      </c>
      <c r="Z89" s="105">
        <v>0.41418579957381002</v>
      </c>
      <c r="AA89" s="105">
        <v>1.1266461566138</v>
      </c>
      <c r="AB89" s="105">
        <v>1.2805679851403999</v>
      </c>
      <c r="AC89" s="105">
        <v>1.4957392315789999</v>
      </c>
      <c r="AD89" s="105">
        <v>1.5326807350653999</v>
      </c>
      <c r="AE89" s="105">
        <v>1.6029612961091</v>
      </c>
      <c r="AF89" s="105">
        <v>1.6950506907786</v>
      </c>
      <c r="AG89" s="105">
        <v>1.7279797829086001</v>
      </c>
      <c r="AH89" s="105">
        <v>1.9514759285562999</v>
      </c>
      <c r="AI89" s="105">
        <v>1.9374196665086001</v>
      </c>
      <c r="AJ89" s="105">
        <v>1.790789244658</v>
      </c>
      <c r="AK89" s="105">
        <v>1.8290742250815</v>
      </c>
      <c r="AL89" s="105">
        <v>1.8514185954750999</v>
      </c>
      <c r="AM89" s="105">
        <v>2.183836122577</v>
      </c>
      <c r="AN89" s="105">
        <v>2.1633393673847001</v>
      </c>
      <c r="AO89" s="105">
        <v>2.1233439763550002</v>
      </c>
      <c r="AP89" s="105">
        <v>2.5988818252887</v>
      </c>
      <c r="AQ89" s="105">
        <v>2.9444124018347999</v>
      </c>
      <c r="AR89" s="105">
        <v>2.7585924671423001</v>
      </c>
      <c r="AS89" s="105">
        <v>2.9774487160133001</v>
      </c>
      <c r="AT89" s="105">
        <v>3.228281587563</v>
      </c>
      <c r="AU89" s="105">
        <v>3.4939657714819998</v>
      </c>
      <c r="AV89" s="105">
        <v>3.5780406897165999</v>
      </c>
      <c r="AW89" s="105">
        <v>3.5866515522654998</v>
      </c>
      <c r="AX89" s="105">
        <v>3.55768229785</v>
      </c>
      <c r="AY89" s="105">
        <v>3.5949221660255</v>
      </c>
      <c r="AZ89" s="105">
        <v>3.4445366079208002</v>
      </c>
      <c r="BA89" s="105">
        <v>3.4082669459449999</v>
      </c>
      <c r="BB89" s="105">
        <v>3.3893485514733999</v>
      </c>
      <c r="BC89" s="105">
        <v>3.3805375145631</v>
      </c>
      <c r="BD89" s="105">
        <v>3.5137979374136998</v>
      </c>
    </row>
    <row r="90" spans="1:56" x14ac:dyDescent="0.2">
      <c r="A90" s="104" t="s">
        <v>123</v>
      </c>
      <c r="B90" s="105">
        <v>66.277674935731</v>
      </c>
      <c r="C90" s="105">
        <v>67.928241381218001</v>
      </c>
      <c r="D90" s="105">
        <v>70.055633780462998</v>
      </c>
      <c r="E90" s="105">
        <v>74.875092804652994</v>
      </c>
      <c r="F90" s="105">
        <v>76.921920437986998</v>
      </c>
      <c r="G90" s="105">
        <v>78.415592523634004</v>
      </c>
      <c r="H90" s="105">
        <v>82.387417521087997</v>
      </c>
      <c r="I90" s="105">
        <v>86.284548178262995</v>
      </c>
      <c r="J90" s="105">
        <v>93.699562000222997</v>
      </c>
      <c r="K90" s="105">
        <v>92.340451429850006</v>
      </c>
      <c r="L90" s="105">
        <v>91.608812546736999</v>
      </c>
      <c r="M90" s="105">
        <v>90.365184088405002</v>
      </c>
      <c r="N90" s="105">
        <v>90.559405946498003</v>
      </c>
      <c r="O90" s="105">
        <v>86.845625802775004</v>
      </c>
      <c r="P90" s="105">
        <v>88.411658550138995</v>
      </c>
      <c r="Q90" s="105">
        <v>88.352555164738007</v>
      </c>
      <c r="R90" s="105">
        <v>86.960629630255994</v>
      </c>
      <c r="S90" s="105">
        <v>88.067264586037993</v>
      </c>
      <c r="T90" s="105">
        <v>83.360854457388001</v>
      </c>
      <c r="U90" s="105">
        <v>81.112017982636999</v>
      </c>
      <c r="V90" s="105">
        <v>72.325278828864995</v>
      </c>
      <c r="W90" s="105">
        <v>68.431592861102999</v>
      </c>
      <c r="X90" s="105">
        <v>61.718940533599003</v>
      </c>
      <c r="Y90" s="105">
        <v>62.712790770790001</v>
      </c>
      <c r="Z90" s="105">
        <v>62.459664937732001</v>
      </c>
      <c r="AA90" s="105">
        <v>62.367251715568003</v>
      </c>
      <c r="AB90" s="105">
        <v>63.594913860497002</v>
      </c>
      <c r="AC90" s="105">
        <v>62.304317947123003</v>
      </c>
      <c r="AD90" s="105">
        <v>62.207256024109</v>
      </c>
      <c r="AE90" s="105">
        <v>62.614805100917003</v>
      </c>
      <c r="AF90" s="105">
        <v>59.462284486618003</v>
      </c>
      <c r="AG90" s="105">
        <v>61.005134525503003</v>
      </c>
      <c r="AH90" s="105">
        <v>59.982415624749997</v>
      </c>
      <c r="AI90" s="105">
        <v>62.681028518658998</v>
      </c>
      <c r="AJ90" s="105">
        <v>60.819525428355</v>
      </c>
      <c r="AK90" s="105">
        <v>61.215296456033002</v>
      </c>
      <c r="AL90" s="105">
        <v>60.679678094636003</v>
      </c>
      <c r="AM90" s="105">
        <v>59.145102430889999</v>
      </c>
      <c r="AN90" s="105">
        <v>57.838406924682999</v>
      </c>
      <c r="AO90" s="105">
        <v>51.701429144286003</v>
      </c>
      <c r="AP90" s="105">
        <v>52.346295592017</v>
      </c>
      <c r="AQ90" s="105">
        <v>51.436733175973004</v>
      </c>
      <c r="AR90" s="105">
        <v>47.652702090920997</v>
      </c>
      <c r="AS90" s="105">
        <v>44.796584687676997</v>
      </c>
      <c r="AT90" s="105">
        <v>44.832155309614002</v>
      </c>
      <c r="AU90" s="105">
        <v>47.541004567487001</v>
      </c>
      <c r="AV90" s="105">
        <v>48.265087327499998</v>
      </c>
      <c r="AW90" s="105">
        <v>51.134554091844002</v>
      </c>
      <c r="AX90" s="105">
        <v>51.259536300907001</v>
      </c>
      <c r="AY90" s="105">
        <v>51.502786870123998</v>
      </c>
      <c r="AZ90" s="105">
        <v>49.652119703103999</v>
      </c>
      <c r="BA90" s="105">
        <v>50.986015631710004</v>
      </c>
      <c r="BB90" s="105">
        <v>47.573289639530998</v>
      </c>
      <c r="BC90" s="105">
        <v>42.977571433370997</v>
      </c>
      <c r="BD90" s="105">
        <v>42.626870832580003</v>
      </c>
    </row>
    <row r="91" spans="1:56" x14ac:dyDescent="0.2">
      <c r="A91" s="104" t="s">
        <v>125</v>
      </c>
      <c r="B91" s="105">
        <v>31.123671355165001</v>
      </c>
      <c r="C91" s="105">
        <v>31.496129801631</v>
      </c>
      <c r="D91" s="105">
        <v>37.263372888020001</v>
      </c>
      <c r="E91" s="105">
        <v>42.033315962163996</v>
      </c>
      <c r="F91" s="105">
        <v>46.956607630763997</v>
      </c>
      <c r="G91" s="105">
        <v>48.794745084581997</v>
      </c>
      <c r="H91" s="105">
        <v>52.527132834611997</v>
      </c>
      <c r="I91" s="105">
        <v>71.798712756477002</v>
      </c>
      <c r="J91" s="105">
        <v>84.466596813096004</v>
      </c>
      <c r="K91" s="105">
        <v>90.919613416949005</v>
      </c>
      <c r="L91" s="105">
        <v>90.599421870642999</v>
      </c>
      <c r="M91" s="105">
        <v>95.658664301089004</v>
      </c>
      <c r="N91" s="105">
        <v>96.401959051296004</v>
      </c>
      <c r="O91" s="105">
        <v>95.422078930585997</v>
      </c>
      <c r="P91" s="105">
        <v>97.644724558815994</v>
      </c>
      <c r="Q91" s="105">
        <v>106.03832116693999</v>
      </c>
      <c r="R91" s="105">
        <v>117.1036071681</v>
      </c>
      <c r="S91" s="105">
        <v>120.21501788656001</v>
      </c>
      <c r="T91" s="105">
        <v>128.66807352429001</v>
      </c>
      <c r="U91" s="105">
        <v>134.48484100976</v>
      </c>
      <c r="V91" s="105">
        <v>161.76869938825999</v>
      </c>
      <c r="W91" s="105">
        <v>174.65926631916</v>
      </c>
      <c r="X91" s="105">
        <v>182.55244991787001</v>
      </c>
      <c r="Y91" s="105">
        <v>199.85070935821</v>
      </c>
      <c r="Z91" s="105">
        <v>212.74748648583</v>
      </c>
      <c r="AA91" s="105">
        <v>239.09897659178</v>
      </c>
      <c r="AB91" s="105">
        <v>252.00755901183999</v>
      </c>
      <c r="AC91" s="105">
        <v>275.52070295095001</v>
      </c>
      <c r="AD91" s="105">
        <v>278.24342384942003</v>
      </c>
      <c r="AE91" s="105">
        <v>295.25000655686</v>
      </c>
      <c r="AF91" s="105">
        <v>299.07024426231999</v>
      </c>
      <c r="AG91" s="105">
        <v>319.56204420639</v>
      </c>
      <c r="AH91" s="105">
        <v>324.93886132313003</v>
      </c>
      <c r="AI91" s="105">
        <v>353.62301953989999</v>
      </c>
      <c r="AJ91" s="105">
        <v>360.15132258207001</v>
      </c>
      <c r="AK91" s="105">
        <v>362.59704711997</v>
      </c>
      <c r="AL91" s="105">
        <v>383.41936840828998</v>
      </c>
      <c r="AM91" s="105">
        <v>401.79343342815002</v>
      </c>
      <c r="AN91" s="105">
        <v>397.25536818377998</v>
      </c>
      <c r="AO91" s="105">
        <v>411.34907512424002</v>
      </c>
      <c r="AP91" s="105">
        <v>443.68204157928</v>
      </c>
      <c r="AQ91" s="105">
        <v>499.93621309613002</v>
      </c>
      <c r="AR91" s="105">
        <v>504.25724492439002</v>
      </c>
      <c r="AS91" s="105">
        <v>474.96511704759001</v>
      </c>
      <c r="AT91" s="105">
        <v>505.0761701797</v>
      </c>
      <c r="AU91" s="105">
        <v>512.39725963530998</v>
      </c>
      <c r="AV91" s="105">
        <v>507.09651282072002</v>
      </c>
      <c r="AW91" s="105">
        <v>535.74741146318001</v>
      </c>
      <c r="AX91" s="105">
        <v>596.46922921225996</v>
      </c>
      <c r="AY91" s="105">
        <v>637.56915886826005</v>
      </c>
      <c r="AZ91" s="105">
        <v>596.28393103194003</v>
      </c>
      <c r="BA91" s="105">
        <v>622.68684208432001</v>
      </c>
      <c r="BB91" s="105">
        <v>722.69957711868005</v>
      </c>
      <c r="BC91" s="105">
        <v>772.56178765568995</v>
      </c>
      <c r="BD91" s="105">
        <v>812.20415922000996</v>
      </c>
    </row>
    <row r="92" spans="1:56" x14ac:dyDescent="0.2">
      <c r="A92" s="104" t="s">
        <v>35</v>
      </c>
      <c r="B92" s="105">
        <v>212.79611127536</v>
      </c>
      <c r="C92" s="105">
        <v>213.28969212144</v>
      </c>
      <c r="D92" s="105">
        <v>221.38910751277001</v>
      </c>
      <c r="E92" s="105">
        <v>220.04660552586</v>
      </c>
      <c r="F92" s="105">
        <v>235.85503816664999</v>
      </c>
      <c r="G92" s="105">
        <v>251.14900551596</v>
      </c>
      <c r="H92" s="105">
        <v>268.53055175851</v>
      </c>
      <c r="I92" s="105">
        <v>273.62573056378</v>
      </c>
      <c r="J92" s="105">
        <v>268.16683188752</v>
      </c>
      <c r="K92" s="105">
        <v>288.22573225513997</v>
      </c>
      <c r="L92" s="105">
        <v>303.5715530045</v>
      </c>
      <c r="M92" s="105">
        <v>333.98344178559</v>
      </c>
      <c r="N92" s="105">
        <v>351.89861310595001</v>
      </c>
      <c r="O92" s="105">
        <v>374.59206804292</v>
      </c>
      <c r="P92" s="105">
        <v>412.85637761402</v>
      </c>
      <c r="Q92" s="105">
        <v>431.40626237718999</v>
      </c>
      <c r="R92" s="105">
        <v>468.59231230865998</v>
      </c>
      <c r="S92" s="105">
        <v>501.42828931400999</v>
      </c>
      <c r="T92" s="105">
        <v>532.29272839486998</v>
      </c>
      <c r="U92" s="105">
        <v>570.11842366853</v>
      </c>
      <c r="V92" s="105">
        <v>600.68118177472002</v>
      </c>
      <c r="W92" s="105">
        <v>646.38048948560004</v>
      </c>
      <c r="X92" s="105">
        <v>669.65640126465996</v>
      </c>
      <c r="Y92" s="105">
        <v>699.74722361678005</v>
      </c>
      <c r="Z92" s="105">
        <v>743.84937503297999</v>
      </c>
      <c r="AA92" s="105">
        <v>796.44517576554995</v>
      </c>
      <c r="AB92" s="105">
        <v>833.48834617744001</v>
      </c>
      <c r="AC92" s="105">
        <v>877.68102591681998</v>
      </c>
      <c r="AD92" s="105">
        <v>900.59553614312995</v>
      </c>
      <c r="AE92" s="105">
        <v>961.59426103062003</v>
      </c>
      <c r="AF92" s="105">
        <v>996.89091499450001</v>
      </c>
      <c r="AG92" s="105">
        <v>1012.9980302927</v>
      </c>
      <c r="AH92" s="105">
        <v>1051.0845848893</v>
      </c>
      <c r="AI92" s="105">
        <v>1083.0139783177999</v>
      </c>
      <c r="AJ92" s="105">
        <v>1168.0564746713001</v>
      </c>
      <c r="AK92" s="105">
        <v>1217.7272719993</v>
      </c>
      <c r="AL92" s="105">
        <v>1299.6787297814001</v>
      </c>
      <c r="AM92" s="105">
        <v>1415.2654642105999</v>
      </c>
      <c r="AN92" s="105">
        <v>1519.7703803641</v>
      </c>
      <c r="AO92" s="105">
        <v>1621.1796517946</v>
      </c>
      <c r="AP92" s="105">
        <v>1730.0541524083001</v>
      </c>
      <c r="AQ92" s="105">
        <v>1845.6437406072</v>
      </c>
      <c r="AR92" s="105">
        <v>2015.2875618264</v>
      </c>
      <c r="AS92" s="105">
        <v>2072.6256129144999</v>
      </c>
      <c r="AT92" s="105">
        <v>2237.6647335820999</v>
      </c>
      <c r="AU92" s="105">
        <v>2278.2296054181002</v>
      </c>
      <c r="AV92" s="105">
        <v>2311.9771193593001</v>
      </c>
      <c r="AW92" s="105">
        <v>2441.2014618621001</v>
      </c>
      <c r="AX92" s="105">
        <v>2556.7189118845999</v>
      </c>
      <c r="AY92" s="105">
        <v>2551.4850978520999</v>
      </c>
      <c r="AZ92" s="105">
        <v>2356.9589913082</v>
      </c>
      <c r="BA92" s="105">
        <v>2597.9343232087999</v>
      </c>
      <c r="BB92" s="105">
        <v>2807.0804751892001</v>
      </c>
      <c r="BC92" s="105">
        <v>3014.5226251140998</v>
      </c>
      <c r="BD92" s="105">
        <v>3153.8291299712</v>
      </c>
    </row>
    <row r="93" spans="1:56" x14ac:dyDescent="0.2">
      <c r="A93" s="104" t="s">
        <v>128</v>
      </c>
      <c r="B93" s="105">
        <v>20.662371311695001</v>
      </c>
      <c r="C93" s="105">
        <v>23.142494351033001</v>
      </c>
      <c r="D93" s="105">
        <v>22.770982156717999</v>
      </c>
      <c r="E93" s="105">
        <v>22.339013616985</v>
      </c>
      <c r="F93" s="105">
        <v>24.171865430280999</v>
      </c>
      <c r="G93" s="105">
        <v>22.709020833225999</v>
      </c>
      <c r="H93" s="105">
        <v>23.27779833856</v>
      </c>
      <c r="I93" s="105">
        <v>24.868807491670999</v>
      </c>
      <c r="J93" s="105">
        <v>24.668569685263002</v>
      </c>
      <c r="K93" s="105">
        <v>29.015324496862998</v>
      </c>
      <c r="L93" s="105">
        <v>27.894248674879002</v>
      </c>
      <c r="M93" s="105">
        <v>27.666726986267999</v>
      </c>
      <c r="N93" s="105">
        <v>27.377200841909001</v>
      </c>
      <c r="O93" s="105">
        <v>26.971580529554998</v>
      </c>
      <c r="P93" s="105">
        <v>26.987339576177</v>
      </c>
      <c r="Q93" s="105">
        <v>28.591039142014001</v>
      </c>
      <c r="R93" s="105">
        <v>29.552704984009001</v>
      </c>
      <c r="S93" s="105">
        <v>31.113684649858001</v>
      </c>
      <c r="T93" s="105">
        <v>30.231058315929999</v>
      </c>
      <c r="U93" s="105">
        <v>31.273870274096002</v>
      </c>
      <c r="V93" s="105">
        <v>32.339168256444999</v>
      </c>
      <c r="W93" s="105">
        <v>32.874314725571999</v>
      </c>
      <c r="X93" s="105">
        <v>32.766868762332003</v>
      </c>
      <c r="Y93" s="105">
        <v>33.001345336771998</v>
      </c>
      <c r="Z93" s="105">
        <v>34.219502617567997</v>
      </c>
      <c r="AA93" s="105">
        <v>34.788477632416999</v>
      </c>
      <c r="AB93" s="105">
        <v>36.107209750571997</v>
      </c>
      <c r="AC93" s="105">
        <v>37.363207436662002</v>
      </c>
      <c r="AD93" s="105">
        <v>39.783959624623002</v>
      </c>
      <c r="AE93" s="105">
        <v>41.220672193348001</v>
      </c>
      <c r="AF93" s="105">
        <v>43.826988079507998</v>
      </c>
      <c r="AG93" s="105">
        <v>46.050686261468002</v>
      </c>
      <c r="AH93" s="105">
        <v>44.983131685703</v>
      </c>
      <c r="AI93" s="105">
        <v>44.468486164460998</v>
      </c>
      <c r="AJ93" s="105">
        <v>44.991302902714999</v>
      </c>
      <c r="AK93" s="105">
        <v>47.073786795362999</v>
      </c>
      <c r="AL93" s="105">
        <v>47.688211147697999</v>
      </c>
      <c r="AM93" s="105">
        <v>46.944937469370998</v>
      </c>
      <c r="AN93" s="105">
        <v>46.281414762666998</v>
      </c>
      <c r="AO93" s="105">
        <v>41.173521497347998</v>
      </c>
      <c r="AP93" s="105">
        <v>40.924860228973998</v>
      </c>
      <c r="AQ93" s="105">
        <v>37.144048702524998</v>
      </c>
      <c r="AR93" s="105">
        <v>37.602211495288003</v>
      </c>
      <c r="AS93" s="105">
        <v>36.333752928906002</v>
      </c>
      <c r="AT93" s="105">
        <v>36.139091795389</v>
      </c>
      <c r="AU93" s="105">
        <v>37.648010837171</v>
      </c>
      <c r="AV93" s="105">
        <v>39.513255874690003</v>
      </c>
      <c r="AW93" s="105">
        <v>38.263175720709</v>
      </c>
      <c r="AX93" s="105">
        <v>38.025188145512999</v>
      </c>
      <c r="AY93" s="105">
        <v>36.369025082366001</v>
      </c>
      <c r="AZ93" s="105">
        <v>34.293276474381003</v>
      </c>
      <c r="BA93" s="105">
        <v>36.382619335496003</v>
      </c>
      <c r="BB93" s="105">
        <v>35.686105678061999</v>
      </c>
      <c r="BC93" s="105">
        <v>32.862940088889999</v>
      </c>
      <c r="BD93" s="105">
        <v>32.56928380339</v>
      </c>
    </row>
    <row r="94" spans="1:56" x14ac:dyDescent="0.2">
      <c r="A94" s="104" t="s">
        <v>126</v>
      </c>
      <c r="B94" s="105">
        <v>80.403542046317</v>
      </c>
      <c r="C94" s="105">
        <v>86.189721098524004</v>
      </c>
      <c r="D94" s="105">
        <v>96.235780643851001</v>
      </c>
      <c r="E94" s="105">
        <v>114.72572358922</v>
      </c>
      <c r="F94" s="105">
        <v>121.70454947322</v>
      </c>
      <c r="G94" s="105">
        <v>124.10489133961001</v>
      </c>
      <c r="H94" s="105">
        <v>143.19525978606001</v>
      </c>
      <c r="I94" s="105">
        <v>150.15811675435</v>
      </c>
      <c r="J94" s="105">
        <v>146.29812109028001</v>
      </c>
      <c r="K94" s="105">
        <v>136.29333916652999</v>
      </c>
      <c r="L94" s="105">
        <v>116.39943567454</v>
      </c>
      <c r="M94" s="105">
        <v>115.22042684357</v>
      </c>
      <c r="N94" s="105">
        <v>141.36751265967999</v>
      </c>
      <c r="O94" s="105">
        <v>159.66859721239999</v>
      </c>
      <c r="P94" s="105">
        <v>157.07923600385999</v>
      </c>
      <c r="Q94" s="105">
        <v>167.24043173606</v>
      </c>
      <c r="R94" s="105">
        <v>156.0291461313</v>
      </c>
      <c r="S94" s="105">
        <v>164.96055671817001</v>
      </c>
      <c r="T94" s="105">
        <v>166.44965982525</v>
      </c>
      <c r="U94" s="105">
        <v>178.65544617719999</v>
      </c>
      <c r="V94" s="105">
        <v>208.47488679661001</v>
      </c>
      <c r="W94" s="105">
        <v>230.22669710592999</v>
      </c>
      <c r="X94" s="105">
        <v>244.52562579597</v>
      </c>
      <c r="Y94" s="105">
        <v>243.3102872016</v>
      </c>
      <c r="Z94" s="105">
        <v>277.55153954574001</v>
      </c>
      <c r="AA94" s="105">
        <v>283.369352746</v>
      </c>
      <c r="AB94" s="105">
        <v>294.16488762034999</v>
      </c>
      <c r="AC94" s="105">
        <v>307.29125850404</v>
      </c>
      <c r="AD94" s="105">
        <v>307.05165716520003</v>
      </c>
      <c r="AE94" s="105">
        <v>335.85622304928</v>
      </c>
      <c r="AF94" s="105">
        <v>353.93958871539002</v>
      </c>
      <c r="AG94" s="105">
        <v>368.16390258089001</v>
      </c>
      <c r="AH94" s="105">
        <v>384.32502655242001</v>
      </c>
      <c r="AI94" s="105">
        <v>405.59594979065997</v>
      </c>
      <c r="AJ94" s="105">
        <v>434.97422564127999</v>
      </c>
      <c r="AK94" s="105">
        <v>468.98986507680002</v>
      </c>
      <c r="AL94" s="105">
        <v>506.04862544363999</v>
      </c>
      <c r="AM94" s="105">
        <v>538.53041277804004</v>
      </c>
      <c r="AN94" s="105">
        <v>555.15956625458</v>
      </c>
      <c r="AO94" s="105">
        <v>573.21462670597998</v>
      </c>
      <c r="AP94" s="105">
        <v>576.74980430819005</v>
      </c>
      <c r="AQ94" s="105">
        <v>585.91981603852003</v>
      </c>
      <c r="AR94" s="105">
        <v>592.47785865809999</v>
      </c>
      <c r="AS94" s="105">
        <v>612.63150295452999</v>
      </c>
      <c r="AT94" s="105">
        <v>636.53991546532995</v>
      </c>
      <c r="AU94" s="105">
        <v>629.49016724815999</v>
      </c>
      <c r="AV94" s="105">
        <v>642.30629446438002</v>
      </c>
      <c r="AW94" s="105">
        <v>666.38084720068002</v>
      </c>
      <c r="AX94" s="105">
        <v>661.44994882888</v>
      </c>
      <c r="AY94" s="105">
        <v>712.58040204601002</v>
      </c>
      <c r="AZ94" s="105">
        <v>735.87087945076996</v>
      </c>
      <c r="BA94" s="105">
        <v>784.26463835699997</v>
      </c>
      <c r="BB94" s="105">
        <v>792.05891355557003</v>
      </c>
      <c r="BC94" s="105">
        <v>816.13303416964004</v>
      </c>
      <c r="BD94" s="105">
        <v>828.98958495779004</v>
      </c>
    </row>
    <row r="95" spans="1:56" x14ac:dyDescent="0.2">
      <c r="A95" s="104" t="s">
        <v>127</v>
      </c>
      <c r="B95" s="105">
        <v>23.561141418076001</v>
      </c>
      <c r="C95" s="105">
        <v>27.538205465122001</v>
      </c>
      <c r="D95" s="105">
        <v>27.394053443282001</v>
      </c>
      <c r="E95" s="105">
        <v>30.063704814809999</v>
      </c>
      <c r="F95" s="105">
        <v>32.355982648664003</v>
      </c>
      <c r="G95" s="105">
        <v>37.027033486393002</v>
      </c>
      <c r="H95" s="105">
        <v>46.459761117779003</v>
      </c>
      <c r="I95" s="105">
        <v>42.633949007961</v>
      </c>
      <c r="J95" s="105">
        <v>46.909494503773999</v>
      </c>
      <c r="K95" s="105">
        <v>58.092207531794003</v>
      </c>
      <c r="L95" s="105">
        <v>52.234957600112999</v>
      </c>
      <c r="M95" s="105">
        <v>36.302858214996</v>
      </c>
      <c r="N95" s="105">
        <v>38.521471425297001</v>
      </c>
      <c r="O95" s="105">
        <v>42.379792470048997</v>
      </c>
      <c r="P95" s="105">
        <v>47.717957360686</v>
      </c>
      <c r="Q95" s="105">
        <v>54.719580339747999</v>
      </c>
      <c r="R95" s="105">
        <v>61.416625058822</v>
      </c>
      <c r="S95" s="105">
        <v>61.145629163529001</v>
      </c>
      <c r="T95" s="105">
        <v>65.811051745621</v>
      </c>
      <c r="U95" s="105">
        <v>73.493377799563007</v>
      </c>
      <c r="V95" s="105">
        <v>69.444529362522999</v>
      </c>
      <c r="W95" s="105">
        <v>54.450922821962003</v>
      </c>
      <c r="X95" s="105">
        <v>75.774159676359005</v>
      </c>
      <c r="Y95" s="105">
        <v>100.17112811449999</v>
      </c>
      <c r="Z95" s="105">
        <v>109.95459840673</v>
      </c>
      <c r="AA95" s="105">
        <v>109.09998228082</v>
      </c>
      <c r="AB95" s="105">
        <v>100.6647222169</v>
      </c>
      <c r="AC95" s="105">
        <v>121.12112887491</v>
      </c>
      <c r="AD95" s="105">
        <v>94.267731865814</v>
      </c>
      <c r="AE95" s="105">
        <v>74.302694126476993</v>
      </c>
      <c r="AF95" s="105">
        <v>88.811043311304999</v>
      </c>
      <c r="AG95" s="105">
        <v>100.6527769133</v>
      </c>
      <c r="AH95" s="105">
        <v>95.051759421216005</v>
      </c>
      <c r="AI95" s="105">
        <v>82.888450342880006</v>
      </c>
      <c r="AJ95" s="105">
        <v>90.321883074287001</v>
      </c>
      <c r="AK95" s="105">
        <v>87.236339071678998</v>
      </c>
      <c r="AL95" s="105">
        <v>84.863993558274004</v>
      </c>
      <c r="AM95" s="105">
        <v>78.430039597352007</v>
      </c>
      <c r="AN95" s="105">
        <v>90.671350664249999</v>
      </c>
      <c r="AO95" s="105">
        <v>96.850379021943994</v>
      </c>
      <c r="AP95" s="105">
        <v>111.49352857154</v>
      </c>
      <c r="AQ95" s="105">
        <v>115.90645486605</v>
      </c>
      <c r="AR95" s="105">
        <v>133.04476770530999</v>
      </c>
      <c r="AS95" s="105">
        <v>144.41016206467</v>
      </c>
      <c r="AT95" s="105">
        <v>138.287957173</v>
      </c>
      <c r="AU95" s="105">
        <v>137.90407402309</v>
      </c>
      <c r="AV95" s="105">
        <v>155.04423889839001</v>
      </c>
      <c r="AW95" s="105">
        <v>167.34526975041999</v>
      </c>
      <c r="AX95" s="105">
        <v>180.94292775461</v>
      </c>
      <c r="AY95" s="105">
        <v>193.64814221476001</v>
      </c>
      <c r="AZ95" s="105">
        <v>183.87433096807999</v>
      </c>
      <c r="BA95" s="105">
        <v>199.70982612773</v>
      </c>
      <c r="BB95" s="105">
        <v>222.27836454617</v>
      </c>
      <c r="BC95" s="105">
        <v>232.97596148522999</v>
      </c>
      <c r="BD95" s="105">
        <v>238.67039674755</v>
      </c>
    </row>
    <row r="96" spans="1:56" x14ac:dyDescent="0.2">
      <c r="A96" s="104" t="s">
        <v>124</v>
      </c>
      <c r="B96" s="105">
        <v>1.933379203803</v>
      </c>
      <c r="C96" s="105">
        <v>2.0317759349995002</v>
      </c>
      <c r="D96" s="105">
        <v>2.2450879084104001</v>
      </c>
      <c r="E96" s="105">
        <v>2.5817831034712002</v>
      </c>
      <c r="F96" s="105">
        <v>2.5269706575735</v>
      </c>
      <c r="G96" s="105">
        <v>2.3719009546494001</v>
      </c>
      <c r="H96" s="105">
        <v>2.3942996568769002</v>
      </c>
      <c r="I96" s="105">
        <v>2.4639971607192002</v>
      </c>
      <c r="J96" s="105">
        <v>2.5390637583846001</v>
      </c>
      <c r="K96" s="105">
        <v>2.6261139423061999</v>
      </c>
      <c r="L96" s="105">
        <v>2.4308216675723</v>
      </c>
      <c r="M96" s="105">
        <v>2.3382510219299002</v>
      </c>
      <c r="N96" s="105">
        <v>1.9778377235739999</v>
      </c>
      <c r="O96" s="105">
        <v>2.0191704825946002</v>
      </c>
      <c r="P96" s="105">
        <v>2.2439669251885999</v>
      </c>
      <c r="Q96" s="105">
        <v>2.1331401979389999</v>
      </c>
      <c r="R96" s="105">
        <v>2.1402353417845998</v>
      </c>
      <c r="S96" s="105">
        <v>2.1781940997942999</v>
      </c>
      <c r="T96" s="105">
        <v>2.2991289232565002</v>
      </c>
      <c r="U96" s="105">
        <v>2.2993171990953001</v>
      </c>
      <c r="V96" s="105">
        <v>2.3396205157206</v>
      </c>
      <c r="W96" s="105">
        <v>2.2914857172254002</v>
      </c>
      <c r="X96" s="105">
        <v>2.3059532597587</v>
      </c>
      <c r="Y96" s="105">
        <v>2.4069170076352999</v>
      </c>
      <c r="Z96" s="105">
        <v>2.5206616930502999</v>
      </c>
      <c r="AA96" s="105">
        <v>2.4404275224331</v>
      </c>
      <c r="AB96" s="105">
        <v>2.7086485369943998</v>
      </c>
      <c r="AC96" s="105">
        <v>2.6246965527574999</v>
      </c>
      <c r="AD96" s="105">
        <v>2.7082216352019</v>
      </c>
      <c r="AE96" s="105">
        <v>2.740975738145</v>
      </c>
      <c r="AF96" s="105">
        <v>2.8524172197073998</v>
      </c>
      <c r="AG96" s="105">
        <v>2.9576064957064001</v>
      </c>
      <c r="AH96" s="105">
        <v>3.1288980792982</v>
      </c>
      <c r="AI96" s="105">
        <v>3.1000390247173999</v>
      </c>
      <c r="AJ96" s="105">
        <v>3.1756856359131</v>
      </c>
      <c r="AK96" s="105">
        <v>3.1273821761847</v>
      </c>
      <c r="AL96" s="105">
        <v>3.2417109403605</v>
      </c>
      <c r="AM96" s="105">
        <v>3.4751255788851001</v>
      </c>
      <c r="AN96" s="105">
        <v>3.7798116414053</v>
      </c>
      <c r="AO96" s="105">
        <v>3.8274001224176999</v>
      </c>
      <c r="AP96" s="105">
        <v>3.7364016729773</v>
      </c>
      <c r="AQ96" s="105">
        <v>3.6038319719212</v>
      </c>
      <c r="AR96" s="105">
        <v>3.6450990780704999</v>
      </c>
      <c r="AS96" s="105">
        <v>3.7105746005364999</v>
      </c>
      <c r="AT96" s="105">
        <v>3.4638507474659002</v>
      </c>
      <c r="AU96" s="105">
        <v>3.6291674580448001</v>
      </c>
      <c r="AV96" s="105">
        <v>3.1788620123248998</v>
      </c>
      <c r="AW96" s="105">
        <v>3.3299089844116998</v>
      </c>
      <c r="AX96" s="105">
        <v>3.2946239178016001</v>
      </c>
      <c r="AY96" s="105">
        <v>3.1768242258124002</v>
      </c>
      <c r="AZ96" s="105">
        <v>3.0717153368712999</v>
      </c>
      <c r="BA96" s="105">
        <v>3.1636527059623001</v>
      </c>
      <c r="BB96" s="105">
        <v>3.2394106136891998</v>
      </c>
      <c r="BC96" s="105">
        <v>3.2199816991338999</v>
      </c>
      <c r="BD96" s="105">
        <v>3.2929707091872999</v>
      </c>
    </row>
    <row r="97" spans="1:56" x14ac:dyDescent="0.2">
      <c r="A97" s="104" t="s">
        <v>129</v>
      </c>
      <c r="B97" s="105">
        <v>14.914602203137999</v>
      </c>
      <c r="C97" s="105">
        <v>14.931777460979999</v>
      </c>
      <c r="D97" s="105">
        <v>15.735877585260001</v>
      </c>
      <c r="E97" s="105">
        <v>16.846505404315</v>
      </c>
      <c r="F97" s="105">
        <v>17.302103074247</v>
      </c>
      <c r="G97" s="105">
        <v>18.195677572663001</v>
      </c>
      <c r="H97" s="105">
        <v>18.172556992954998</v>
      </c>
      <c r="I97" s="105">
        <v>18.963641544211001</v>
      </c>
      <c r="J97" s="105">
        <v>20.191498323975999</v>
      </c>
      <c r="K97" s="105">
        <v>20.564549904576001</v>
      </c>
      <c r="L97" s="105">
        <v>20.424036368502001</v>
      </c>
      <c r="M97" s="105">
        <v>21.269451336033001</v>
      </c>
      <c r="N97" s="105">
        <v>22.467177850405001</v>
      </c>
      <c r="O97" s="105">
        <v>23.292975708000998</v>
      </c>
      <c r="P97" s="105">
        <v>24.138917236862</v>
      </c>
      <c r="Q97" s="105">
        <v>25.810003970278</v>
      </c>
      <c r="R97" s="105">
        <v>28.120261728069</v>
      </c>
      <c r="S97" s="105">
        <v>30.683933194462</v>
      </c>
      <c r="T97" s="105">
        <v>32.560664813770998</v>
      </c>
      <c r="U97" s="105">
        <v>33.791755917201002</v>
      </c>
      <c r="V97" s="105">
        <v>35.222980993882999</v>
      </c>
      <c r="W97" s="105">
        <v>35.872048904373997</v>
      </c>
      <c r="X97" s="105">
        <v>38.407665161894002</v>
      </c>
      <c r="Y97" s="105">
        <v>42.116991471840002</v>
      </c>
      <c r="Z97" s="105">
        <v>45.080819143191</v>
      </c>
      <c r="AA97" s="105">
        <v>48.193772272196</v>
      </c>
      <c r="AB97" s="105">
        <v>51.264631364711001</v>
      </c>
      <c r="AC97" s="105">
        <v>52.934098350687002</v>
      </c>
      <c r="AD97" s="105">
        <v>53.503852542250002</v>
      </c>
      <c r="AE97" s="105">
        <v>54.944752597094997</v>
      </c>
      <c r="AF97" s="105">
        <v>59.283905781991002</v>
      </c>
      <c r="AG97" s="105">
        <v>59.233186513912003</v>
      </c>
      <c r="AH97" s="105">
        <v>62.486356166447997</v>
      </c>
      <c r="AI97" s="105">
        <v>64.250372573033005</v>
      </c>
      <c r="AJ97" s="105">
        <v>64.008807872605999</v>
      </c>
      <c r="AK97" s="105">
        <v>61.872778967774003</v>
      </c>
      <c r="AL97" s="105">
        <v>65.037914708052995</v>
      </c>
      <c r="AM97" s="105">
        <v>67.416375267564007</v>
      </c>
      <c r="AN97" s="105">
        <v>67.783136254937006</v>
      </c>
      <c r="AO97" s="105">
        <v>67.047554681726993</v>
      </c>
      <c r="AP97" s="105">
        <v>71.945185195543004</v>
      </c>
      <c r="AQ97" s="105">
        <v>71.139197263259007</v>
      </c>
      <c r="AR97" s="105">
        <v>77.589757009866005</v>
      </c>
      <c r="AS97" s="105">
        <v>68.287985253100999</v>
      </c>
      <c r="AT97" s="105">
        <v>65.924463250626005</v>
      </c>
      <c r="AU97" s="105">
        <v>67.991656335319007</v>
      </c>
      <c r="AV97" s="105">
        <v>67.552079657117005</v>
      </c>
      <c r="AW97" s="105">
        <v>67.822905117763</v>
      </c>
      <c r="AX97" s="105">
        <v>63.498172115587003</v>
      </c>
      <c r="AY97" s="105">
        <v>65.314464106925996</v>
      </c>
      <c r="AZ97" s="105">
        <v>61.392545166017001</v>
      </c>
      <c r="BA97" s="105">
        <v>60.971954521712</v>
      </c>
      <c r="BB97" s="105">
        <v>63.636359506736</v>
      </c>
      <c r="BC97" s="105">
        <v>60.480495176157</v>
      </c>
      <c r="BD97" s="105">
        <v>57.665412793538003</v>
      </c>
    </row>
    <row r="98" spans="1:56" x14ac:dyDescent="0.2">
      <c r="A98" s="104" t="s">
        <v>130</v>
      </c>
      <c r="B98" s="105">
        <v>314.60774440257001</v>
      </c>
      <c r="C98" s="105">
        <v>329.27423478741002</v>
      </c>
      <c r="D98" s="105">
        <v>347.37331885508002</v>
      </c>
      <c r="E98" s="105">
        <v>369.53143838080001</v>
      </c>
      <c r="F98" s="105">
        <v>372.05676456514999</v>
      </c>
      <c r="G98" s="105">
        <v>355.87768507147001</v>
      </c>
      <c r="H98" s="105">
        <v>382.54575841458001</v>
      </c>
      <c r="I98" s="105">
        <v>371.55474219489003</v>
      </c>
      <c r="J98" s="105">
        <v>378.94418036913999</v>
      </c>
      <c r="K98" s="105">
        <v>394.89207385385998</v>
      </c>
      <c r="L98" s="105">
        <v>397.65349687973003</v>
      </c>
      <c r="M98" s="105">
        <v>385.86636705324997</v>
      </c>
      <c r="N98" s="105">
        <v>377.68963330677002</v>
      </c>
      <c r="O98" s="105">
        <v>373.35332661433</v>
      </c>
      <c r="P98" s="105">
        <v>378.82905007990001</v>
      </c>
      <c r="Q98" s="105">
        <v>378.56551502264</v>
      </c>
      <c r="R98" s="105">
        <v>380.41680496466</v>
      </c>
      <c r="S98" s="105">
        <v>399.97512233753997</v>
      </c>
      <c r="T98" s="105">
        <v>404.73733384651001</v>
      </c>
      <c r="U98" s="105">
        <v>422.87050508218999</v>
      </c>
      <c r="V98" s="105">
        <v>426.05752918385002</v>
      </c>
      <c r="W98" s="105">
        <v>424.89454175682999</v>
      </c>
      <c r="X98" s="105">
        <v>423.05105081284</v>
      </c>
      <c r="Y98" s="105">
        <v>416.296295907</v>
      </c>
      <c r="Z98" s="105">
        <v>410.75039761830999</v>
      </c>
      <c r="AA98" s="105">
        <v>434.90882336542001</v>
      </c>
      <c r="AB98" s="105">
        <v>429.84676625434997</v>
      </c>
      <c r="AC98" s="105">
        <v>433.29984608874003</v>
      </c>
      <c r="AD98" s="105">
        <v>442.47461125161999</v>
      </c>
      <c r="AE98" s="105">
        <v>449.35683923085998</v>
      </c>
      <c r="AF98" s="105">
        <v>454.31909685887001</v>
      </c>
      <c r="AG98" s="105">
        <v>453.68036486022999</v>
      </c>
      <c r="AH98" s="105">
        <v>460.95704265263998</v>
      </c>
      <c r="AI98" s="105">
        <v>480.76059436029999</v>
      </c>
      <c r="AJ98" s="105">
        <v>492.16005555176002</v>
      </c>
      <c r="AK98" s="105">
        <v>493.07107859069998</v>
      </c>
      <c r="AL98" s="105">
        <v>487.52460110880997</v>
      </c>
      <c r="AM98" s="105">
        <v>480.32217723666997</v>
      </c>
      <c r="AN98" s="105">
        <v>464.97718121516999</v>
      </c>
      <c r="AO98" s="105">
        <v>413.80681099202002</v>
      </c>
      <c r="AP98" s="105">
        <v>423.63286346070998</v>
      </c>
      <c r="AQ98" s="105">
        <v>414.50410494171001</v>
      </c>
      <c r="AR98" s="105">
        <v>394.45368696473997</v>
      </c>
      <c r="AS98" s="105">
        <v>361.71433072039002</v>
      </c>
      <c r="AT98" s="105">
        <v>342.97555373802999</v>
      </c>
      <c r="AU98" s="105">
        <v>353.74011127108002</v>
      </c>
      <c r="AV98" s="105">
        <v>349.16965706706998</v>
      </c>
      <c r="AW98" s="105">
        <v>345.68171764627999</v>
      </c>
      <c r="AX98" s="105">
        <v>340.37335541018001</v>
      </c>
      <c r="AY98" s="105">
        <v>332.56199473360999</v>
      </c>
      <c r="AZ98" s="105">
        <v>295.21344848950997</v>
      </c>
      <c r="BA98" s="105">
        <v>330.34842393941</v>
      </c>
      <c r="BB98" s="105">
        <v>331.00599797992999</v>
      </c>
      <c r="BC98" s="105">
        <v>304.30807721252</v>
      </c>
      <c r="BD98" s="105">
        <v>299.22852601714999</v>
      </c>
    </row>
    <row r="99" spans="1:56" x14ac:dyDescent="0.2">
      <c r="A99" s="104" t="s">
        <v>131</v>
      </c>
      <c r="B99" s="105">
        <v>8.0511902785033005</v>
      </c>
      <c r="C99" s="105">
        <v>8.0388007800828998</v>
      </c>
      <c r="D99" s="105">
        <v>8.0073210363021001</v>
      </c>
      <c r="E99" s="105">
        <v>8.5489364903272005</v>
      </c>
      <c r="F99" s="105">
        <v>8.8516528475032992</v>
      </c>
      <c r="G99" s="105">
        <v>7.4420556842904997</v>
      </c>
      <c r="H99" s="105">
        <v>6.6137472499351002</v>
      </c>
      <c r="I99" s="105">
        <v>7.2380750566619998</v>
      </c>
      <c r="J99" s="105">
        <v>7.4071401535422998</v>
      </c>
      <c r="K99" s="105">
        <v>7.1332602119706001</v>
      </c>
      <c r="L99" s="105">
        <v>6.8786463002043003</v>
      </c>
      <c r="M99" s="105">
        <v>6.8041871984561002</v>
      </c>
      <c r="N99" s="105">
        <v>5.8004026999773997</v>
      </c>
      <c r="O99" s="105">
        <v>5.8702729615168998</v>
      </c>
      <c r="P99" s="105">
        <v>5.4731818301733997</v>
      </c>
      <c r="Q99" s="105">
        <v>4.8741980417847</v>
      </c>
      <c r="R99" s="105">
        <v>4.6568976715741996</v>
      </c>
      <c r="S99" s="105">
        <v>4.8177237894046003</v>
      </c>
      <c r="T99" s="105">
        <v>5.0577093675039002</v>
      </c>
      <c r="U99" s="105">
        <v>6.4714774048340997</v>
      </c>
      <c r="V99" s="105">
        <v>7.7040622295021999</v>
      </c>
      <c r="W99" s="105">
        <v>7.6039066616550999</v>
      </c>
      <c r="X99" s="105">
        <v>8.3024587775741008</v>
      </c>
      <c r="Y99" s="105">
        <v>8.4375006670419008</v>
      </c>
      <c r="Z99" s="105">
        <v>8.5233545695743</v>
      </c>
      <c r="AA99" s="105">
        <v>8.8104019496926007</v>
      </c>
      <c r="AB99" s="105">
        <v>9.1895135638004994</v>
      </c>
      <c r="AC99" s="105">
        <v>9.4034408332941997</v>
      </c>
      <c r="AD99" s="105">
        <v>9.9026316939604992</v>
      </c>
      <c r="AE99" s="105">
        <v>10.159976969864999</v>
      </c>
      <c r="AF99" s="105">
        <v>10.244353386378</v>
      </c>
      <c r="AG99" s="105">
        <v>10.308703224496</v>
      </c>
      <c r="AH99" s="105">
        <v>10.259616288783</v>
      </c>
      <c r="AI99" s="105">
        <v>10.557040964936</v>
      </c>
      <c r="AJ99" s="105">
        <v>10.600800167433</v>
      </c>
      <c r="AK99" s="105">
        <v>10.628856395229</v>
      </c>
      <c r="AL99" s="105">
        <v>12.311023812852</v>
      </c>
      <c r="AM99" s="105">
        <v>12.235884930672</v>
      </c>
      <c r="AN99" s="105">
        <v>9.8705332811488002</v>
      </c>
      <c r="AO99" s="105">
        <v>8.0493323090505005</v>
      </c>
      <c r="AP99" s="105">
        <v>7.6922089849518001</v>
      </c>
      <c r="AQ99" s="105">
        <v>7.6033150218173002</v>
      </c>
      <c r="AR99" s="105">
        <v>7.0140383191661</v>
      </c>
      <c r="AS99" s="105">
        <v>7.4837222887898998</v>
      </c>
      <c r="AT99" s="105">
        <v>7.2146326623024999</v>
      </c>
      <c r="AU99" s="105">
        <v>7.1066821623910998</v>
      </c>
      <c r="AV99" s="105">
        <v>7.6253792156033002</v>
      </c>
      <c r="AW99" s="105">
        <v>7.3075908734087998</v>
      </c>
      <c r="AX99" s="105">
        <v>8.6911421946140006</v>
      </c>
      <c r="AY99" s="105">
        <v>8.4395024769290004</v>
      </c>
      <c r="AZ99" s="105">
        <v>5.9229119821112999</v>
      </c>
      <c r="BA99" s="105">
        <v>6.4724136699676</v>
      </c>
      <c r="BB99" s="105">
        <v>7.5150741930854004</v>
      </c>
      <c r="BC99" s="105">
        <v>7.703858029769</v>
      </c>
      <c r="BD99" s="105">
        <v>8.0740479318934</v>
      </c>
    </row>
    <row r="100" spans="1:56" x14ac:dyDescent="0.2">
      <c r="A100" s="104" t="s">
        <v>132</v>
      </c>
      <c r="B100" s="105">
        <v>2.7407832765053999</v>
      </c>
      <c r="C100" s="105">
        <v>2.7614379242374998</v>
      </c>
      <c r="D100" s="105">
        <v>2.3157055376175002</v>
      </c>
      <c r="E100" s="105">
        <v>2.6139835087938001</v>
      </c>
      <c r="F100" s="105">
        <v>2.8414634630769</v>
      </c>
      <c r="G100" s="105">
        <v>3.1513673708443002</v>
      </c>
      <c r="H100" s="105">
        <v>3.7714793183399</v>
      </c>
      <c r="I100" s="105">
        <v>3.9045873015094998</v>
      </c>
      <c r="J100" s="105">
        <v>4.7338588135031001</v>
      </c>
      <c r="K100" s="105">
        <v>5.0484445295527003</v>
      </c>
      <c r="L100" s="105">
        <v>6.4198672966463999</v>
      </c>
      <c r="M100" s="105">
        <v>7.4095909377661</v>
      </c>
      <c r="N100" s="105">
        <v>7.8402793022040003</v>
      </c>
      <c r="O100" s="105">
        <v>9.0559129410583008</v>
      </c>
      <c r="P100" s="105">
        <v>9.9188454669252994</v>
      </c>
      <c r="Q100" s="105">
        <v>10.142300864540999</v>
      </c>
      <c r="R100" s="105">
        <v>10.775818941804999</v>
      </c>
      <c r="S100" s="105">
        <v>12.024242595695</v>
      </c>
      <c r="T100" s="105">
        <v>11.587852208443</v>
      </c>
      <c r="U100" s="105">
        <v>9.5111119523254004</v>
      </c>
      <c r="V100" s="105">
        <v>10.071816430313</v>
      </c>
      <c r="W100" s="105">
        <v>10.08703293428</v>
      </c>
      <c r="X100" s="105">
        <v>11.966664012460001</v>
      </c>
      <c r="Y100" s="105">
        <v>12.433565556884</v>
      </c>
      <c r="Z100" s="105">
        <v>12.988030182405</v>
      </c>
      <c r="AA100" s="105">
        <v>13.8018645748</v>
      </c>
      <c r="AB100" s="105">
        <v>14.123942103805</v>
      </c>
      <c r="AC100" s="105">
        <v>14.619263328209</v>
      </c>
      <c r="AD100" s="105">
        <v>14.836365829635</v>
      </c>
      <c r="AE100" s="105">
        <v>14.863664322678</v>
      </c>
      <c r="AF100" s="105">
        <v>16.465728502078999</v>
      </c>
      <c r="AG100" s="105">
        <v>16.507632386436999</v>
      </c>
      <c r="AH100" s="105">
        <v>17.207520858032002</v>
      </c>
      <c r="AI100" s="105">
        <v>17.646626043807</v>
      </c>
      <c r="AJ100" s="105">
        <v>19.015439339829999</v>
      </c>
      <c r="AK100" s="105">
        <v>20.314314706948998</v>
      </c>
      <c r="AL100" s="105">
        <v>20.543828447928</v>
      </c>
      <c r="AM100" s="105">
        <v>21.339710067015002</v>
      </c>
      <c r="AN100" s="105">
        <v>20.492982130281</v>
      </c>
      <c r="AO100" s="105">
        <v>21.061738935565</v>
      </c>
      <c r="AP100" s="105">
        <v>20.588340624055999</v>
      </c>
      <c r="AQ100" s="105">
        <v>21.013911033307998</v>
      </c>
      <c r="AR100" s="105">
        <v>24.532226412267999</v>
      </c>
      <c r="AS100" s="105">
        <v>24.098515518138001</v>
      </c>
      <c r="AT100" s="105">
        <v>25.839452486622001</v>
      </c>
      <c r="AU100" s="105">
        <v>25.633391277923</v>
      </c>
      <c r="AV100" s="105">
        <v>25.235279934426</v>
      </c>
      <c r="AW100" s="105">
        <v>26.550227188979999</v>
      </c>
      <c r="AX100" s="105">
        <v>25.211734981258001</v>
      </c>
      <c r="AY100" s="105">
        <v>23.290164672976001</v>
      </c>
      <c r="AZ100" s="105">
        <v>20.947987922376001</v>
      </c>
      <c r="BA100" s="105">
        <v>21.743181219050001</v>
      </c>
      <c r="BB100" s="105">
        <v>23.337954801104001</v>
      </c>
      <c r="BC100" s="105">
        <v>24.040800407355999</v>
      </c>
      <c r="BD100" s="105">
        <v>24.143975291238998</v>
      </c>
    </row>
    <row r="101" spans="1:56" x14ac:dyDescent="0.2">
      <c r="A101" s="104" t="s">
        <v>37</v>
      </c>
      <c r="B101" s="105">
        <v>848.73196477039005</v>
      </c>
      <c r="C101" s="105">
        <v>846.43247489596001</v>
      </c>
      <c r="D101" s="105">
        <v>892.98188754235002</v>
      </c>
      <c r="E101" s="105">
        <v>1006.6045999522</v>
      </c>
      <c r="F101" s="105">
        <v>1003.1685480864001</v>
      </c>
      <c r="G101" s="105">
        <v>948.65967808353003</v>
      </c>
      <c r="H101" s="105">
        <v>980.71205630618999</v>
      </c>
      <c r="I101" s="105">
        <v>1005.7570463485</v>
      </c>
      <c r="J101" s="105">
        <v>1006.3521858957</v>
      </c>
      <c r="K101" s="105">
        <v>1030.1213599586999</v>
      </c>
      <c r="L101" s="105">
        <v>1003.1205236529</v>
      </c>
      <c r="M101" s="105">
        <v>981.56216990607004</v>
      </c>
      <c r="N101" s="105">
        <v>939.73713867808999</v>
      </c>
      <c r="O101" s="105">
        <v>943.22103495593001</v>
      </c>
      <c r="P101" s="105">
        <v>1011.0253836988001</v>
      </c>
      <c r="Q101" s="105">
        <v>983.43386638188997</v>
      </c>
      <c r="R101" s="105">
        <v>980.45631296380998</v>
      </c>
      <c r="S101" s="105">
        <v>987.76030468773001</v>
      </c>
      <c r="T101" s="105">
        <v>1060.6443276805001</v>
      </c>
      <c r="U101" s="105">
        <v>1090.4707738953</v>
      </c>
      <c r="V101" s="105">
        <v>1162.2862551659</v>
      </c>
      <c r="W101" s="105">
        <v>1172.0367936878999</v>
      </c>
      <c r="X101" s="105">
        <v>1177.3720677158999</v>
      </c>
      <c r="Y101" s="105">
        <v>1169.8276179192001</v>
      </c>
      <c r="Z101" s="105">
        <v>1223.3464209126</v>
      </c>
      <c r="AA101" s="105">
        <v>1233.2242879225</v>
      </c>
      <c r="AB101" s="105">
        <v>1246.0290393415</v>
      </c>
      <c r="AC101" s="105">
        <v>1231.6967640797</v>
      </c>
      <c r="AD101" s="105">
        <v>1184.3903864499</v>
      </c>
      <c r="AE101" s="105">
        <v>1225.1715740577999</v>
      </c>
      <c r="AF101" s="105">
        <v>1243.5767602231999</v>
      </c>
      <c r="AG101" s="105">
        <v>1229.9894625809</v>
      </c>
      <c r="AH101" s="105">
        <v>1264.5008542756</v>
      </c>
      <c r="AI101" s="105">
        <v>1271.9267492672</v>
      </c>
      <c r="AJ101" s="105">
        <v>1267.0449355844</v>
      </c>
      <c r="AK101" s="105">
        <v>1278.6849381054001</v>
      </c>
      <c r="AL101" s="105">
        <v>1256.0383057194999</v>
      </c>
      <c r="AM101" s="105">
        <v>1291.7352110446</v>
      </c>
      <c r="AN101" s="105">
        <v>1220.7652930805</v>
      </c>
      <c r="AO101" s="105">
        <v>1157.4949523199</v>
      </c>
      <c r="AP101" s="105">
        <v>1217.064064125</v>
      </c>
      <c r="AQ101" s="105">
        <v>1269.8896562099001</v>
      </c>
      <c r="AR101" s="105">
        <v>1308.4016346541</v>
      </c>
      <c r="AS101" s="105">
        <v>1323.4899325634999</v>
      </c>
      <c r="AT101" s="105">
        <v>1273.5697865021</v>
      </c>
      <c r="AU101" s="105">
        <v>1232.5762244135999</v>
      </c>
      <c r="AV101" s="105">
        <v>1228.6537197209</v>
      </c>
      <c r="AW101" s="105">
        <v>1212.9423327274999</v>
      </c>
      <c r="AX101" s="105">
        <v>1163.1277648939999</v>
      </c>
      <c r="AY101" s="105">
        <v>1123.8129658209</v>
      </c>
      <c r="AZ101" s="105">
        <v>1060.2269233469999</v>
      </c>
      <c r="BA101" s="105">
        <v>1080.2059879512001</v>
      </c>
      <c r="BB101" s="105">
        <v>1050.5032369554001</v>
      </c>
      <c r="BC101" s="105">
        <v>1002.4381936138</v>
      </c>
      <c r="BD101" s="105">
        <v>972.26697290758</v>
      </c>
    </row>
    <row r="102" spans="1:56" x14ac:dyDescent="0.2">
      <c r="A102" s="104" t="s">
        <v>133</v>
      </c>
      <c r="B102" s="105">
        <v>184.90070970376999</v>
      </c>
      <c r="C102" s="105">
        <v>184.64260426684001</v>
      </c>
      <c r="D102" s="105">
        <v>196.57063604948999</v>
      </c>
      <c r="E102" s="105">
        <v>210.02512402127999</v>
      </c>
      <c r="F102" s="105">
        <v>218.16771914538</v>
      </c>
      <c r="G102" s="105">
        <v>227.77406468500001</v>
      </c>
      <c r="H102" s="105">
        <v>233.83853432101</v>
      </c>
      <c r="I102" s="105">
        <v>237.38973537916999</v>
      </c>
      <c r="J102" s="105">
        <v>250.02460263459</v>
      </c>
      <c r="K102" s="105">
        <v>254.68651771008999</v>
      </c>
      <c r="L102" s="105">
        <v>263.53510615690999</v>
      </c>
      <c r="M102" s="105">
        <v>249.53460873031</v>
      </c>
      <c r="N102" s="105">
        <v>239.23505832913</v>
      </c>
      <c r="O102" s="105">
        <v>234.72664338499001</v>
      </c>
      <c r="P102" s="105">
        <v>227.23321933171999</v>
      </c>
      <c r="Q102" s="105">
        <v>220.40903693669</v>
      </c>
      <c r="R102" s="105">
        <v>221.04631332691</v>
      </c>
      <c r="S102" s="105">
        <v>235.72684520044999</v>
      </c>
      <c r="T102" s="105">
        <v>243.79894916252999</v>
      </c>
      <c r="U102" s="105">
        <v>240.84688979109001</v>
      </c>
      <c r="V102" s="105">
        <v>248.62939993034001</v>
      </c>
      <c r="W102" s="105">
        <v>259.93314658634</v>
      </c>
      <c r="X102" s="105">
        <v>265.31517236209999</v>
      </c>
      <c r="Y102" s="105">
        <v>226.12966706098999</v>
      </c>
      <c r="Z102" s="105">
        <v>203.88825051785</v>
      </c>
      <c r="AA102" s="105">
        <v>180.32801673023999</v>
      </c>
      <c r="AB102" s="105">
        <v>158.02905144189</v>
      </c>
      <c r="AC102" s="105">
        <v>137.30991093124999</v>
      </c>
      <c r="AD102" s="105">
        <v>141.58536781621001</v>
      </c>
      <c r="AE102" s="105">
        <v>129.65519470322999</v>
      </c>
      <c r="AF102" s="105">
        <v>132.22402640887</v>
      </c>
      <c r="AG102" s="105">
        <v>130.47646153452001</v>
      </c>
      <c r="AH102" s="105">
        <v>145.53397690749</v>
      </c>
      <c r="AI102" s="105">
        <v>162.15455151878999</v>
      </c>
      <c r="AJ102" s="105">
        <v>174.55652421905</v>
      </c>
      <c r="AK102" s="105">
        <v>187.59685776884999</v>
      </c>
      <c r="AL102" s="105">
        <v>210.19231449131999</v>
      </c>
      <c r="AM102" s="105">
        <v>219.60554618014001</v>
      </c>
      <c r="AN102" s="105">
        <v>248.43202586192999</v>
      </c>
      <c r="AO102" s="105">
        <v>224.48254099178001</v>
      </c>
      <c r="AP102" s="105">
        <v>242.19838953550999</v>
      </c>
      <c r="AQ102" s="105">
        <v>262.62960737727002</v>
      </c>
      <c r="AR102" s="105">
        <v>258.80825661199998</v>
      </c>
      <c r="AS102" s="105">
        <v>276.11471410378999</v>
      </c>
      <c r="AT102" s="105">
        <v>233.01335275010999</v>
      </c>
      <c r="AU102" s="105">
        <v>202.75385581371</v>
      </c>
      <c r="AV102" s="105">
        <v>216.12487137146999</v>
      </c>
      <c r="AW102" s="105">
        <v>226.45158554906999</v>
      </c>
      <c r="AX102" s="105">
        <v>229.37985072948001</v>
      </c>
      <c r="AY102" s="105">
        <v>218.81491220539999</v>
      </c>
      <c r="AZ102" s="105">
        <v>225.49570460504</v>
      </c>
      <c r="BA102" s="105">
        <v>241.90781643120999</v>
      </c>
      <c r="BB102" s="105">
        <v>246.52760042168001</v>
      </c>
      <c r="BC102" s="105">
        <v>255.43416014253</v>
      </c>
      <c r="BD102" s="105">
        <v>258.80371672435001</v>
      </c>
    </row>
    <row r="103" spans="1:56" x14ac:dyDescent="0.2">
      <c r="A103" s="104" t="s">
        <v>134</v>
      </c>
      <c r="B103" s="105">
        <v>3.7482845114393002</v>
      </c>
      <c r="C103" s="105">
        <v>3.7480680354186</v>
      </c>
      <c r="D103" s="105">
        <v>3.9134951878076998</v>
      </c>
      <c r="E103" s="105">
        <v>4.0537671207913997</v>
      </c>
      <c r="F103" s="105">
        <v>4.0928549850004003</v>
      </c>
      <c r="G103" s="105">
        <v>4.0293957925664001</v>
      </c>
      <c r="H103" s="105">
        <v>4.5863702222951002</v>
      </c>
      <c r="I103" s="105">
        <v>4.9051813142825997</v>
      </c>
      <c r="J103" s="105">
        <v>4.9073846702125001</v>
      </c>
      <c r="K103" s="105">
        <v>4.8464531747058004</v>
      </c>
      <c r="L103" s="105">
        <v>5.1977359417753002</v>
      </c>
      <c r="M103" s="105">
        <v>5.1664797966028999</v>
      </c>
      <c r="N103" s="105">
        <v>4.8397687468364996</v>
      </c>
      <c r="O103" s="105">
        <v>4.5201453740200996</v>
      </c>
      <c r="P103" s="105">
        <v>5.2361878958979</v>
      </c>
      <c r="Q103" s="105">
        <v>5.3830492118629003</v>
      </c>
      <c r="R103" s="105">
        <v>6.0123330218250004</v>
      </c>
      <c r="S103" s="105">
        <v>6.2544174983929999</v>
      </c>
      <c r="T103" s="105">
        <v>6.2212617564587998</v>
      </c>
      <c r="U103" s="105">
        <v>6.5661868035688</v>
      </c>
      <c r="V103" s="105">
        <v>6.4662148457274</v>
      </c>
      <c r="W103" s="105">
        <v>6.2172112370649</v>
      </c>
      <c r="X103" s="105">
        <v>6.2966873635083997</v>
      </c>
      <c r="Y103" s="105">
        <v>6.1914144965102</v>
      </c>
      <c r="Z103" s="105">
        <v>6.2863225376724996</v>
      </c>
      <c r="AA103" s="105">
        <v>6.7215294796678</v>
      </c>
      <c r="AB103" s="105">
        <v>7.4009391096741997</v>
      </c>
      <c r="AC103" s="105">
        <v>7.1148085661909004</v>
      </c>
      <c r="AD103" s="105">
        <v>7.7829674304356002</v>
      </c>
      <c r="AE103" s="105">
        <v>7.9883152933099</v>
      </c>
      <c r="AF103" s="105">
        <v>8.9072476025326992</v>
      </c>
      <c r="AG103" s="105">
        <v>8.2528171469535998</v>
      </c>
      <c r="AH103" s="105">
        <v>8.0095223087822003</v>
      </c>
      <c r="AI103" s="105">
        <v>7.2312317302066003</v>
      </c>
      <c r="AJ103" s="105">
        <v>8.0522788210836005</v>
      </c>
      <c r="AK103" s="105">
        <v>9.0260461670106995</v>
      </c>
      <c r="AL103" s="105">
        <v>9.9987886447039003</v>
      </c>
      <c r="AM103" s="105">
        <v>10.000592337252</v>
      </c>
      <c r="AN103" s="105">
        <v>10.570320866063</v>
      </c>
      <c r="AO103" s="105">
        <v>12.474199097015999</v>
      </c>
      <c r="AP103" s="105">
        <v>13.482763976845</v>
      </c>
      <c r="AQ103" s="105">
        <v>13.875945669848999</v>
      </c>
      <c r="AR103" s="105">
        <v>12.892579206262001</v>
      </c>
      <c r="AS103" s="105">
        <v>13.893691309607</v>
      </c>
      <c r="AT103" s="105">
        <v>15.705189429914</v>
      </c>
      <c r="AU103" s="105">
        <v>17.000461322844</v>
      </c>
      <c r="AV103" s="105">
        <v>18.503323786987</v>
      </c>
      <c r="AW103" s="105">
        <v>19.246413535936</v>
      </c>
      <c r="AX103" s="105">
        <v>19.136880828371002</v>
      </c>
      <c r="AY103" s="105">
        <v>19.476911708814001</v>
      </c>
      <c r="AZ103" s="105">
        <v>19.164619216161</v>
      </c>
      <c r="BA103" s="105">
        <v>21.515508741960002</v>
      </c>
      <c r="BB103" s="105">
        <v>21.972587515210002</v>
      </c>
      <c r="BC103" s="105">
        <v>21.267907411180001</v>
      </c>
      <c r="BD103" s="105">
        <v>21.638682043111</v>
      </c>
    </row>
    <row r="104" spans="1:56" x14ac:dyDescent="0.2">
      <c r="A104" s="104" t="s">
        <v>137</v>
      </c>
      <c r="B104" s="105">
        <v>15.452228497074</v>
      </c>
      <c r="C104" s="105">
        <v>15.473031450920001</v>
      </c>
      <c r="D104" s="105">
        <v>16.430824891198998</v>
      </c>
      <c r="E104" s="105">
        <v>17.302941770834</v>
      </c>
      <c r="F104" s="105">
        <v>18.072609040783</v>
      </c>
      <c r="G104" s="105">
        <v>19.137992807492001</v>
      </c>
      <c r="H104" s="105">
        <v>19.819580643912001</v>
      </c>
      <c r="I104" s="105">
        <v>20.34647538858</v>
      </c>
      <c r="J104" s="105">
        <v>21.313211428597</v>
      </c>
      <c r="K104" s="105">
        <v>21.844445383884999</v>
      </c>
      <c r="L104" s="105">
        <v>22.964274438122001</v>
      </c>
      <c r="M104" s="105">
        <v>22.034053383368001</v>
      </c>
      <c r="N104" s="105">
        <v>20.884509788947</v>
      </c>
      <c r="O104" s="105">
        <v>19.779648354746001</v>
      </c>
      <c r="P104" s="105">
        <v>18.818660763431001</v>
      </c>
      <c r="Q104" s="105">
        <v>18.269790816036998</v>
      </c>
      <c r="R104" s="105">
        <v>18.176268243534999</v>
      </c>
      <c r="S104" s="105">
        <v>19.866029768053</v>
      </c>
      <c r="T104" s="105">
        <v>20.565999149582002</v>
      </c>
      <c r="U104" s="105">
        <v>20.625552215330998</v>
      </c>
      <c r="V104" s="105">
        <v>23.656360278712</v>
      </c>
      <c r="W104" s="105">
        <v>21.261543098238</v>
      </c>
      <c r="X104" s="105">
        <v>13.998902016697</v>
      </c>
      <c r="Y104" s="105">
        <v>10.287179570555001</v>
      </c>
      <c r="Z104" s="105">
        <v>6.7303175392045</v>
      </c>
      <c r="AA104" s="105">
        <v>4.7580119021459</v>
      </c>
      <c r="AB104" s="105">
        <v>5.9156727831597999</v>
      </c>
      <c r="AC104" s="105">
        <v>5.8368566349912996</v>
      </c>
      <c r="AD104" s="105">
        <v>6.1569598057404997</v>
      </c>
      <c r="AE104" s="105">
        <v>4.9139210799323001</v>
      </c>
      <c r="AF104" s="105">
        <v>4.7979202177301996</v>
      </c>
      <c r="AG104" s="105">
        <v>4.0309620845885004</v>
      </c>
      <c r="AH104" s="105">
        <v>5.0384192616138996</v>
      </c>
      <c r="AI104" s="105">
        <v>5.6598947542665998</v>
      </c>
      <c r="AJ104" s="105">
        <v>5.6107109731909004</v>
      </c>
      <c r="AK104" s="105">
        <v>5.6132920822698003</v>
      </c>
      <c r="AL104" s="105">
        <v>5.5903339069058999</v>
      </c>
      <c r="AM104" s="105">
        <v>6.7415145075440996</v>
      </c>
      <c r="AN104" s="105">
        <v>7.8239029608750998</v>
      </c>
      <c r="AO104" s="105">
        <v>7.0415432609810003</v>
      </c>
      <c r="AP104" s="105">
        <v>6.6057034013804001</v>
      </c>
      <c r="AQ104" s="105">
        <v>7.9039031510114999</v>
      </c>
      <c r="AR104" s="105">
        <v>10.441089785072</v>
      </c>
      <c r="AS104" s="105">
        <v>9.6865928744716001</v>
      </c>
      <c r="AT104" s="105">
        <v>9.9415556302724006</v>
      </c>
      <c r="AU104" s="105">
        <v>10.316248202298</v>
      </c>
      <c r="AV104" s="105">
        <v>9.7414398068682004</v>
      </c>
      <c r="AW104" s="105">
        <v>9.6372055607329994</v>
      </c>
      <c r="AX104" s="105">
        <v>11.471814068482001</v>
      </c>
      <c r="AY104" s="105">
        <v>10.226713699915001</v>
      </c>
      <c r="AZ104" s="105">
        <v>9.3084910331954003</v>
      </c>
      <c r="BA104" s="105">
        <v>10.515026225102</v>
      </c>
      <c r="BB104" s="105">
        <v>10.50107048387</v>
      </c>
      <c r="BC104" s="105">
        <v>10.230401641182</v>
      </c>
      <c r="BD104" s="105">
        <v>10.744958074607</v>
      </c>
    </row>
    <row r="105" spans="1:56" x14ac:dyDescent="0.2">
      <c r="A105" s="104" t="s">
        <v>70</v>
      </c>
      <c r="B105" s="105">
        <v>0.21343038872074999</v>
      </c>
      <c r="C105" s="105">
        <v>0.21635373090853999</v>
      </c>
      <c r="D105" s="105">
        <v>0.23261553130837001</v>
      </c>
      <c r="E105" s="105">
        <v>0.28351850988065003</v>
      </c>
      <c r="F105" s="105">
        <v>0.32148483546860002</v>
      </c>
      <c r="G105" s="105">
        <v>0.27213581176681001</v>
      </c>
      <c r="H105" s="105">
        <v>0.26858027364463999</v>
      </c>
      <c r="I105" s="105">
        <v>0.28105415586676002</v>
      </c>
      <c r="J105" s="105">
        <v>0.25908323907627001</v>
      </c>
      <c r="K105" s="105">
        <v>0.27174113153063001</v>
      </c>
      <c r="L105" s="105">
        <v>0.29152768699755999</v>
      </c>
      <c r="M105" s="105">
        <v>0.30335787228349997</v>
      </c>
      <c r="N105" s="105">
        <v>0.32793708121062998</v>
      </c>
      <c r="O105" s="105">
        <v>0.36696276375199</v>
      </c>
      <c r="P105" s="105">
        <v>0.36733770015807998</v>
      </c>
      <c r="Q105" s="105">
        <v>0.40450880741846001</v>
      </c>
      <c r="R105" s="105">
        <v>0.3520797275634</v>
      </c>
      <c r="S105" s="105">
        <v>0.39903437235376998</v>
      </c>
      <c r="T105" s="105">
        <v>0.42949173428815002</v>
      </c>
      <c r="U105" s="105">
        <v>0.41515416721729997</v>
      </c>
      <c r="V105" s="105">
        <v>0.42976931979083999</v>
      </c>
      <c r="W105" s="105">
        <v>0.47393175622417</v>
      </c>
      <c r="X105" s="105">
        <v>0.51926039281726</v>
      </c>
      <c r="Y105" s="105">
        <v>0.52547724378480998</v>
      </c>
      <c r="Z105" s="105">
        <v>0.54018295162996999</v>
      </c>
      <c r="AA105" s="105">
        <v>1.501402002282</v>
      </c>
      <c r="AB105" s="105">
        <v>1.6667349321547</v>
      </c>
      <c r="AC105" s="105">
        <v>1.7795696498989999</v>
      </c>
      <c r="AD105" s="105">
        <v>1.9942197314412</v>
      </c>
      <c r="AE105" s="105">
        <v>1.9426591594917</v>
      </c>
      <c r="AF105" s="105">
        <v>2.0014145708975999</v>
      </c>
      <c r="AG105" s="105">
        <v>2.1876271391108002</v>
      </c>
      <c r="AH105" s="105">
        <v>2.2479441234039998</v>
      </c>
      <c r="AI105" s="105">
        <v>2.4180961507676999</v>
      </c>
      <c r="AJ105" s="105">
        <v>2.4195385562684999</v>
      </c>
      <c r="AK105" s="105">
        <v>2.7013287788174001</v>
      </c>
      <c r="AL105" s="105">
        <v>3.0079255516001</v>
      </c>
      <c r="AM105" s="105">
        <v>3.6973527577559002</v>
      </c>
      <c r="AN105" s="105">
        <v>4.0975020107012003</v>
      </c>
      <c r="AO105" s="105">
        <v>4.8778703452348999</v>
      </c>
      <c r="AP105" s="105">
        <v>5.1592657137493996</v>
      </c>
      <c r="AQ105" s="105">
        <v>5.3651340486686996</v>
      </c>
      <c r="AR105" s="105">
        <v>5.6328952491201996</v>
      </c>
      <c r="AS105" s="105">
        <v>5.6951281549564996</v>
      </c>
      <c r="AT105" s="105">
        <v>7.0334434063913003</v>
      </c>
      <c r="AU105" s="105">
        <v>8.5195850535936</v>
      </c>
      <c r="AV105" s="105">
        <v>10.596112210674001</v>
      </c>
      <c r="AW105" s="105">
        <v>11.828016371254</v>
      </c>
      <c r="AX105" s="105">
        <v>12.312471310381</v>
      </c>
      <c r="AY105" s="105">
        <v>15.710785727184</v>
      </c>
      <c r="AZ105" s="105">
        <v>18.633215447723</v>
      </c>
      <c r="BA105" s="105">
        <v>18.482608848535001</v>
      </c>
      <c r="BB105" s="105">
        <v>18.384886137024001</v>
      </c>
      <c r="BC105" s="105">
        <v>18.916160964463</v>
      </c>
      <c r="BD105" s="105">
        <v>19.439220149309001</v>
      </c>
    </row>
    <row r="106" spans="1:56" x14ac:dyDescent="0.2">
      <c r="A106" s="104" t="s">
        <v>135</v>
      </c>
      <c r="B106" s="105">
        <v>1.8812497248247E-2</v>
      </c>
      <c r="C106" s="105">
        <v>1.8814494095428999E-2</v>
      </c>
      <c r="D106" s="105">
        <v>2.0059319135633E-2</v>
      </c>
      <c r="E106" s="105">
        <v>2.4125066431321E-2</v>
      </c>
      <c r="F106" s="105">
        <v>2.9600315835571E-2</v>
      </c>
      <c r="G106" s="105">
        <v>2.4455346418979999E-2</v>
      </c>
      <c r="H106" s="105">
        <v>2.409622916642E-2</v>
      </c>
      <c r="I106" s="105">
        <v>2.5441713560897999E-2</v>
      </c>
      <c r="J106" s="105">
        <v>2.5247861272553001E-2</v>
      </c>
      <c r="K106" s="105">
        <v>2.7128989311162002E-2</v>
      </c>
      <c r="L106" s="105">
        <v>2.9210852049027E-2</v>
      </c>
      <c r="M106" s="105">
        <v>2.8911597635186002E-2</v>
      </c>
      <c r="N106" s="105">
        <v>2.8481330163580999E-2</v>
      </c>
      <c r="O106" s="105">
        <v>2.8144681561036E-2</v>
      </c>
      <c r="P106" s="105">
        <v>1.2628660048106E-2</v>
      </c>
      <c r="Q106" s="105">
        <v>1.3928896413478E-2</v>
      </c>
      <c r="R106" s="105">
        <v>1.2448961411174001E-2</v>
      </c>
      <c r="S106" s="105">
        <v>1.6633492653761E-2</v>
      </c>
      <c r="T106" s="105">
        <v>1.6741261620811E-2</v>
      </c>
      <c r="U106" s="105">
        <v>1.6141155108007999E-2</v>
      </c>
      <c r="V106" s="105">
        <v>1.6707300476822999E-2</v>
      </c>
      <c r="W106" s="105">
        <v>1.750510538478E-2</v>
      </c>
      <c r="X106" s="105">
        <v>1.9009819667833001E-2</v>
      </c>
      <c r="Y106" s="105">
        <v>1.9227009703475E-2</v>
      </c>
      <c r="Z106" s="105">
        <v>1.9763652763588001E-2</v>
      </c>
      <c r="AA106" s="105">
        <v>1.7946014707611001E-2</v>
      </c>
      <c r="AB106" s="105">
        <v>1.8104445183101999E-2</v>
      </c>
      <c r="AC106" s="105">
        <v>1.8649852986871999E-2</v>
      </c>
      <c r="AD106" s="105">
        <v>1.9190344437472001E-2</v>
      </c>
      <c r="AE106" s="105">
        <v>1.9162517562727001E-2</v>
      </c>
      <c r="AF106" s="105">
        <v>3.2446747016297003E-2</v>
      </c>
      <c r="AG106" s="105">
        <v>2.9154155173626999E-2</v>
      </c>
      <c r="AH106" s="105">
        <v>4.3161599739959998E-2</v>
      </c>
      <c r="AI106" s="105">
        <v>4.4737436087261002E-2</v>
      </c>
      <c r="AJ106" s="105">
        <v>4.6434295454338997E-2</v>
      </c>
      <c r="AK106" s="105">
        <v>6.1624165791015997E-2</v>
      </c>
      <c r="AL106" s="105">
        <v>6.6174354374350999E-2</v>
      </c>
      <c r="AM106" s="105">
        <v>6.1632962832252003E-2</v>
      </c>
      <c r="AN106" s="105">
        <v>6.8633790454459997E-2</v>
      </c>
      <c r="AO106" s="105">
        <v>5.8053128585421998E-2</v>
      </c>
      <c r="AP106" s="105">
        <v>6.1073577199001E-2</v>
      </c>
      <c r="AQ106" s="105">
        <v>5.6992902671840998E-2</v>
      </c>
      <c r="AR106" s="105">
        <v>5.5833736789375997E-2</v>
      </c>
      <c r="AS106" s="105">
        <v>6.0115464688117001E-2</v>
      </c>
      <c r="AT106" s="105">
        <v>6.0673861784773998E-2</v>
      </c>
      <c r="AU106" s="105">
        <v>6.232367622789E-2</v>
      </c>
      <c r="AV106" s="105">
        <v>6.7847693827944006E-2</v>
      </c>
      <c r="AW106" s="105">
        <v>6.9111133459031998E-2</v>
      </c>
      <c r="AX106" s="105">
        <v>7.5949442376189003E-2</v>
      </c>
      <c r="AY106" s="105">
        <v>7.6069797548619006E-2</v>
      </c>
      <c r="AZ106" s="105">
        <v>7.3666023409397999E-2</v>
      </c>
      <c r="BA106" s="105">
        <v>8.0521982919432994E-2</v>
      </c>
      <c r="BB106" s="105">
        <v>7.5753777176866002E-2</v>
      </c>
      <c r="BC106" s="105">
        <v>7.5958148029906997E-2</v>
      </c>
      <c r="BD106" s="105">
        <v>7.9693386425779E-2</v>
      </c>
    </row>
    <row r="107" spans="1:56" x14ac:dyDescent="0.2">
      <c r="A107" s="104" t="s">
        <v>189</v>
      </c>
      <c r="B107" s="105">
        <v>1.4807626352946E-2</v>
      </c>
      <c r="C107" s="105">
        <v>1.4793027693574001E-2</v>
      </c>
      <c r="D107" s="105">
        <v>1.7978319194139999E-2</v>
      </c>
      <c r="E107" s="105">
        <v>1.8136084775297E-2</v>
      </c>
      <c r="F107" s="105">
        <v>1.6176922926801E-2</v>
      </c>
      <c r="G107" s="105">
        <v>1.9549009523855E-2</v>
      </c>
      <c r="H107" s="105">
        <v>1.7737569577973001E-2</v>
      </c>
      <c r="I107" s="105">
        <v>1.9564878869618E-2</v>
      </c>
      <c r="J107" s="105">
        <v>1.9566709271498998E-2</v>
      </c>
      <c r="K107" s="105">
        <v>1.9351231168000999E-2</v>
      </c>
      <c r="L107" s="105">
        <v>1.9130466594080998E-2</v>
      </c>
      <c r="M107" s="105">
        <v>1.8769431352365001E-2</v>
      </c>
      <c r="N107" s="105">
        <v>1.7554571017491999E-2</v>
      </c>
      <c r="O107" s="105">
        <v>1.7204518076491999E-2</v>
      </c>
      <c r="P107" s="105">
        <v>1.9110750508211E-2</v>
      </c>
      <c r="Q107" s="105">
        <v>1.9174567353696E-2</v>
      </c>
      <c r="R107" s="105">
        <v>1.7101047690398E-2</v>
      </c>
      <c r="S107" s="105">
        <v>1.8157478279448001E-2</v>
      </c>
      <c r="T107" s="105">
        <v>2.0774524698834E-2</v>
      </c>
      <c r="U107" s="105">
        <v>2.1297046390916001E-2</v>
      </c>
      <c r="V107" s="105">
        <v>2.0797672361396E-2</v>
      </c>
      <c r="W107" s="105">
        <v>2.7765839583997001E-2</v>
      </c>
      <c r="X107" s="105">
        <v>2.7946340953871999E-2</v>
      </c>
      <c r="Y107" s="105">
        <v>3.3677459930953002E-2</v>
      </c>
      <c r="Z107" s="105">
        <v>3.9990325400762999E-2</v>
      </c>
      <c r="AA107" s="105">
        <v>3.3735469879124999E-2</v>
      </c>
      <c r="AB107" s="105">
        <v>3.8998585392042998E-2</v>
      </c>
      <c r="AC107" s="105">
        <v>4.0029907737323997E-2</v>
      </c>
      <c r="AD107" s="105">
        <v>4.0976681654560997E-2</v>
      </c>
      <c r="AE107" s="105">
        <v>4.1510742454480998E-2</v>
      </c>
      <c r="AF107" s="105">
        <v>4.9736574174192999E-2</v>
      </c>
      <c r="AG107" s="105">
        <v>5.0775152584898002E-2</v>
      </c>
      <c r="AH107" s="105">
        <v>5.8037410424048003E-2</v>
      </c>
      <c r="AI107" s="105">
        <v>6.0342131114318E-2</v>
      </c>
      <c r="AJ107" s="105">
        <v>6.5446640062887002E-2</v>
      </c>
      <c r="AK107" s="105">
        <v>6.0769899391029003E-2</v>
      </c>
      <c r="AL107" s="105">
        <v>6.9250711298338999E-2</v>
      </c>
      <c r="AM107" s="105">
        <v>7.6513281412822001E-2</v>
      </c>
      <c r="AN107" s="105">
        <v>8.0443441965014004E-2</v>
      </c>
      <c r="AO107" s="105">
        <v>9.0522881201104993E-2</v>
      </c>
      <c r="AP107" s="105">
        <v>9.8743424078177003E-2</v>
      </c>
      <c r="AQ107" s="105">
        <v>7.7770479428313E-2</v>
      </c>
      <c r="AR107" s="105">
        <v>7.9826828213658996E-2</v>
      </c>
      <c r="AS107" s="105">
        <v>9.1007002962550002E-2</v>
      </c>
      <c r="AT107" s="105">
        <v>9.7307011014546002E-2</v>
      </c>
      <c r="AU107" s="105">
        <v>0.10188385467831</v>
      </c>
      <c r="AV107" s="105">
        <v>0.1115379145568</v>
      </c>
      <c r="AW107" s="105">
        <v>0.10399026702377</v>
      </c>
      <c r="AX107" s="105">
        <v>0.11108959264198</v>
      </c>
      <c r="AY107" s="105">
        <v>0.13017554279308</v>
      </c>
      <c r="AZ107" s="105">
        <v>0.11961375879928</v>
      </c>
      <c r="BA107" s="105">
        <v>0.11621631118009</v>
      </c>
      <c r="BB107" s="105">
        <v>0.13014172468842999</v>
      </c>
      <c r="BC107" s="105">
        <v>0.13054355838775999</v>
      </c>
      <c r="BD107" s="105">
        <v>0.13512034144912999</v>
      </c>
    </row>
    <row r="108" spans="1:56" x14ac:dyDescent="0.2">
      <c r="A108" s="104" t="s">
        <v>206</v>
      </c>
      <c r="B108" s="105">
        <v>62.335266016652</v>
      </c>
      <c r="C108" s="105">
        <v>62.987052509152001</v>
      </c>
      <c r="D108" s="105">
        <v>64.873990554263997</v>
      </c>
      <c r="E108" s="105">
        <v>79.886045862613003</v>
      </c>
      <c r="F108" s="105">
        <v>84.006020793866995</v>
      </c>
      <c r="G108" s="105">
        <v>91.078478190625006</v>
      </c>
      <c r="H108" s="105">
        <v>101.77191852115</v>
      </c>
      <c r="I108" s="105">
        <v>115.85997650653999</v>
      </c>
      <c r="J108" s="105">
        <v>122.50090087612</v>
      </c>
      <c r="K108" s="105">
        <v>138.97417337893</v>
      </c>
      <c r="L108" s="105">
        <v>141.43075102175001</v>
      </c>
      <c r="M108" s="105">
        <v>147.37010535216999</v>
      </c>
      <c r="N108" s="105">
        <v>147.22800230402001</v>
      </c>
      <c r="O108" s="105">
        <v>160.32979239951001</v>
      </c>
      <c r="P108" s="105">
        <v>180.46768102735999</v>
      </c>
      <c r="Q108" s="105">
        <v>188.90786491399001</v>
      </c>
      <c r="R108" s="105">
        <v>196.75493851050001</v>
      </c>
      <c r="S108" s="105">
        <v>202.53906311514999</v>
      </c>
      <c r="T108" s="105">
        <v>228.65948919399</v>
      </c>
      <c r="U108" s="105">
        <v>240.75080393370001</v>
      </c>
      <c r="V108" s="105">
        <v>260.23255641840001</v>
      </c>
      <c r="W108" s="105">
        <v>292.36092777101999</v>
      </c>
      <c r="X108" s="105">
        <v>321.09218871498001</v>
      </c>
      <c r="Y108" s="105">
        <v>349.63531239676001</v>
      </c>
      <c r="Z108" s="105">
        <v>377.44976609602003</v>
      </c>
      <c r="AA108" s="105">
        <v>407.08832861898998</v>
      </c>
      <c r="AB108" s="105">
        <v>436.49661970594002</v>
      </c>
      <c r="AC108" s="105">
        <v>458.86269401344998</v>
      </c>
      <c r="AD108" s="105">
        <v>393.61414552555999</v>
      </c>
      <c r="AE108" s="105">
        <v>430.61017628616997</v>
      </c>
      <c r="AF108" s="105">
        <v>466.40311449404999</v>
      </c>
      <c r="AG108" s="105">
        <v>477.11097358974001</v>
      </c>
      <c r="AH108" s="105">
        <v>494.47037924142001</v>
      </c>
      <c r="AI108" s="105">
        <v>502.98601968267002</v>
      </c>
      <c r="AJ108" s="105">
        <v>519.47059953278995</v>
      </c>
      <c r="AK108" s="105">
        <v>515.97959274281004</v>
      </c>
      <c r="AL108" s="105">
        <v>523.70088964932995</v>
      </c>
      <c r="AM108" s="105">
        <v>541.00278569885995</v>
      </c>
      <c r="AN108" s="105">
        <v>552.36920883043001</v>
      </c>
      <c r="AO108" s="105">
        <v>556.37391673697005</v>
      </c>
      <c r="AP108" s="105">
        <v>612.93722383598003</v>
      </c>
      <c r="AQ108" s="105">
        <v>647.69155605183005</v>
      </c>
      <c r="AR108" s="105">
        <v>645.21152812343996</v>
      </c>
      <c r="AS108" s="105">
        <v>642.04718561610002</v>
      </c>
      <c r="AT108" s="105">
        <v>630.58654854007</v>
      </c>
      <c r="AU108" s="105">
        <v>643.79939822765004</v>
      </c>
      <c r="AV108" s="105">
        <v>648.81583673696002</v>
      </c>
      <c r="AW108" s="105">
        <v>665.28795132651999</v>
      </c>
      <c r="AX108" s="105">
        <v>680.49601198403002</v>
      </c>
      <c r="AY108" s="105">
        <v>654.99008646591005</v>
      </c>
      <c r="AZ108" s="105">
        <v>617.34076356195999</v>
      </c>
      <c r="BA108" s="105">
        <v>638.77019774459995</v>
      </c>
      <c r="BB108" s="105">
        <v>613.54670916587997</v>
      </c>
      <c r="BC108" s="105">
        <v>590.36498777521001</v>
      </c>
      <c r="BD108" s="105">
        <v>588.00889808909994</v>
      </c>
    </row>
    <row r="109" spans="1:56" x14ac:dyDescent="0.2">
      <c r="A109" s="104" t="s">
        <v>136</v>
      </c>
      <c r="B109" s="105">
        <v>39.838555760321</v>
      </c>
      <c r="C109" s="105">
        <v>42.200671229370002</v>
      </c>
      <c r="D109" s="105">
        <v>42.453034602377997</v>
      </c>
      <c r="E109" s="105">
        <v>38.084240240413003</v>
      </c>
      <c r="F109" s="105">
        <v>31.159952314876001</v>
      </c>
      <c r="G109" s="105">
        <v>26.774854765179001</v>
      </c>
      <c r="H109" s="105">
        <v>27.401657239504001</v>
      </c>
      <c r="I109" s="105">
        <v>27.011931548267999</v>
      </c>
      <c r="J109" s="105">
        <v>31.021650715292001</v>
      </c>
      <c r="K109" s="105">
        <v>35.505649439396997</v>
      </c>
      <c r="L109" s="105">
        <v>33.281512865008999</v>
      </c>
      <c r="M109" s="105">
        <v>31.54999903038</v>
      </c>
      <c r="N109" s="105">
        <v>33.645561638865999</v>
      </c>
      <c r="O109" s="105">
        <v>36.255083697075001</v>
      </c>
      <c r="P109" s="105">
        <v>36.929097968073002</v>
      </c>
      <c r="Q109" s="105">
        <v>40.837506722095</v>
      </c>
      <c r="R109" s="105">
        <v>43.942450201697</v>
      </c>
      <c r="S109" s="105">
        <v>47.208268720436003</v>
      </c>
      <c r="T109" s="105">
        <v>56.730817751635001</v>
      </c>
      <c r="U109" s="105">
        <v>66.270483761975001</v>
      </c>
      <c r="V109" s="105">
        <v>32.407863756346003</v>
      </c>
      <c r="W109" s="105">
        <v>38.497747554500997</v>
      </c>
      <c r="X109" s="105">
        <v>26.963190249333</v>
      </c>
      <c r="Y109" s="105">
        <v>34.277396539064</v>
      </c>
      <c r="Z109" s="105">
        <v>40.734021358017998</v>
      </c>
      <c r="AA109" s="105">
        <v>40.31312250058</v>
      </c>
      <c r="AB109" s="105">
        <v>39.647279911108001</v>
      </c>
      <c r="AC109" s="105">
        <v>41.749313833201001</v>
      </c>
      <c r="AD109" s="105">
        <v>46.327611957180999</v>
      </c>
      <c r="AE109" s="105">
        <v>49.889932907750001</v>
      </c>
      <c r="AF109" s="105">
        <v>56.021227220892001</v>
      </c>
      <c r="AG109" s="105">
        <v>58.874899092215003</v>
      </c>
      <c r="AH109" s="105">
        <v>61.582013940913001</v>
      </c>
      <c r="AI109" s="105">
        <v>64.918762920931997</v>
      </c>
      <c r="AJ109" s="105">
        <v>68.981573798170999</v>
      </c>
      <c r="AK109" s="105">
        <v>77.233718923663005</v>
      </c>
      <c r="AL109" s="105">
        <v>79.933263763490004</v>
      </c>
      <c r="AM109" s="105">
        <v>78.224592028879002</v>
      </c>
      <c r="AN109" s="105">
        <v>83.612972366050997</v>
      </c>
      <c r="AO109" s="105">
        <v>85.321404416643006</v>
      </c>
      <c r="AP109" s="105">
        <v>86.819621232369002</v>
      </c>
      <c r="AQ109" s="105">
        <v>91.874630925869994</v>
      </c>
      <c r="AR109" s="105">
        <v>91.963353680761003</v>
      </c>
      <c r="AS109" s="105">
        <v>93.874424737498998</v>
      </c>
      <c r="AT109" s="105">
        <v>92.332528214977003</v>
      </c>
      <c r="AU109" s="105">
        <v>95.589086039142998</v>
      </c>
      <c r="AV109" s="105">
        <v>98.400022785817995</v>
      </c>
      <c r="AW109" s="105">
        <v>97.464556862139005</v>
      </c>
      <c r="AX109" s="105">
        <v>99.079693997019007</v>
      </c>
      <c r="AY109" s="105">
        <v>96.828318076876997</v>
      </c>
      <c r="AZ109" s="105">
        <v>92.947944145948</v>
      </c>
      <c r="BA109" s="105">
        <v>99.899472268256005</v>
      </c>
      <c r="BB109" s="105">
        <v>102.61776533381</v>
      </c>
      <c r="BC109" s="105">
        <v>110.15911908148</v>
      </c>
      <c r="BD109" s="105">
        <v>115.93128054802</v>
      </c>
    </row>
    <row r="110" spans="1:56" x14ac:dyDescent="0.2">
      <c r="A110" s="104" t="s">
        <v>138</v>
      </c>
      <c r="B110" s="105">
        <v>0.29140431568870001</v>
      </c>
      <c r="C110" s="105">
        <v>0.29156355500587</v>
      </c>
      <c r="D110" s="105">
        <v>0.31043595348551001</v>
      </c>
      <c r="E110" s="105">
        <v>0.37163854615170999</v>
      </c>
      <c r="F110" s="105">
        <v>0.45397106343428001</v>
      </c>
      <c r="G110" s="105">
        <v>0.37696321125785998</v>
      </c>
      <c r="H110" s="105">
        <v>0.37171884582997999</v>
      </c>
      <c r="I110" s="105">
        <v>0.39202014716896</v>
      </c>
      <c r="J110" s="105">
        <v>0.38919514730624</v>
      </c>
      <c r="K110" s="105">
        <v>0.41755629373484998</v>
      </c>
      <c r="L110" s="105">
        <v>0.44898432005133998</v>
      </c>
      <c r="M110" s="105">
        <v>0.18571373432048</v>
      </c>
      <c r="N110" s="105">
        <v>0.16922863073828001</v>
      </c>
      <c r="O110" s="105">
        <v>0.18166694597493999</v>
      </c>
      <c r="P110" s="105">
        <v>0.15132494322775999</v>
      </c>
      <c r="Q110" s="105">
        <v>0.17970490887106</v>
      </c>
      <c r="R110" s="105">
        <v>0.19299264194815999</v>
      </c>
      <c r="S110" s="105">
        <v>0.21819512381139999</v>
      </c>
      <c r="T110" s="105">
        <v>0.21995643562410999</v>
      </c>
      <c r="U110" s="105">
        <v>0.23909629789820999</v>
      </c>
      <c r="V110" s="105">
        <v>0.25587522018026998</v>
      </c>
      <c r="W110" s="105">
        <v>0.31283658910248002</v>
      </c>
      <c r="X110" s="105">
        <v>0.34480462729615002</v>
      </c>
      <c r="Y110" s="105">
        <v>0.36284652937370998</v>
      </c>
      <c r="Z110" s="105">
        <v>0.40020444278945999</v>
      </c>
      <c r="AA110" s="105">
        <v>0.39298703478843999</v>
      </c>
      <c r="AB110" s="105">
        <v>0.46056201465086999</v>
      </c>
      <c r="AC110" s="105">
        <v>0.50884695999270002</v>
      </c>
      <c r="AD110" s="105">
        <v>0.54577723331685002</v>
      </c>
      <c r="AE110" s="105">
        <v>0.52855109450015003</v>
      </c>
      <c r="AF110" s="105">
        <v>0.93448763600563001</v>
      </c>
      <c r="AG110" s="105">
        <v>1.0290584971192001</v>
      </c>
      <c r="AH110" s="105">
        <v>1.1544484451365999</v>
      </c>
      <c r="AI110" s="105">
        <v>1.2000408868378001</v>
      </c>
      <c r="AJ110" s="105">
        <v>1.2579750238375</v>
      </c>
      <c r="AK110" s="105">
        <v>1.3025584530131999</v>
      </c>
      <c r="AL110" s="105">
        <v>1.7086058075435</v>
      </c>
      <c r="AM110" s="105">
        <v>1.8059809655300001</v>
      </c>
      <c r="AN110" s="105">
        <v>2.1094511965903</v>
      </c>
      <c r="AO110" s="105">
        <v>2.6407497609847002</v>
      </c>
      <c r="AP110" s="105">
        <v>2.9614326004214</v>
      </c>
      <c r="AQ110" s="105">
        <v>3.1262098921102002</v>
      </c>
      <c r="AR110" s="105">
        <v>3.3357460249883002</v>
      </c>
      <c r="AS110" s="105">
        <v>3.9443532281025999</v>
      </c>
      <c r="AT110" s="105">
        <v>4.3873441846323002</v>
      </c>
      <c r="AU110" s="105">
        <v>8.9274536625971006</v>
      </c>
      <c r="AV110" s="105">
        <v>15.870971906941</v>
      </c>
      <c r="AW110" s="105">
        <v>19.244220261993998</v>
      </c>
      <c r="AX110" s="105">
        <v>19.862274980333002</v>
      </c>
      <c r="AY110" s="105">
        <v>19.370079390924001</v>
      </c>
      <c r="AZ110" s="105">
        <v>19.437797646663</v>
      </c>
      <c r="BA110" s="105">
        <v>23.816634781398999</v>
      </c>
      <c r="BB110" s="105">
        <v>24.031527049817999</v>
      </c>
      <c r="BC110" s="105">
        <v>25.743696223737</v>
      </c>
      <c r="BD110" s="105">
        <v>26.062727033672001</v>
      </c>
    </row>
    <row r="111" spans="1:56" x14ac:dyDescent="0.2">
      <c r="A111" s="104" t="s">
        <v>140</v>
      </c>
      <c r="B111" s="105">
        <v>5.4315111352654002</v>
      </c>
      <c r="C111" s="105">
        <v>5.5039653906768002</v>
      </c>
      <c r="D111" s="105">
        <v>6.0127879452682</v>
      </c>
      <c r="E111" s="105">
        <v>7.4129616913007998</v>
      </c>
      <c r="F111" s="105">
        <v>7.5321847117500003</v>
      </c>
      <c r="G111" s="105">
        <v>6.7109229186055002</v>
      </c>
      <c r="H111" s="105">
        <v>6.3015358357715998</v>
      </c>
      <c r="I111" s="105">
        <v>5.4770223622304997</v>
      </c>
      <c r="J111" s="105">
        <v>6.6276962868762004</v>
      </c>
      <c r="K111" s="105">
        <v>7.4505504399118996</v>
      </c>
      <c r="L111" s="105">
        <v>7.5346030566820996</v>
      </c>
      <c r="M111" s="105">
        <v>7.6244009187764998</v>
      </c>
      <c r="N111" s="105">
        <v>5.6154857365042004</v>
      </c>
      <c r="O111" s="105">
        <v>5.9903723717249999</v>
      </c>
      <c r="P111" s="105">
        <v>6.1209856421877999</v>
      </c>
      <c r="Q111" s="105">
        <v>7.1237605671013</v>
      </c>
      <c r="R111" s="105">
        <v>7.5219146476073</v>
      </c>
      <c r="S111" s="105">
        <v>7.6918595519585997</v>
      </c>
      <c r="T111" s="105">
        <v>5.9333999325365001</v>
      </c>
      <c r="U111" s="105">
        <v>5.9744925725003002</v>
      </c>
      <c r="V111" s="105">
        <v>5.9745211319484</v>
      </c>
      <c r="W111" s="105">
        <v>7.4106526650060003</v>
      </c>
      <c r="X111" s="105">
        <v>7.9604292274714004</v>
      </c>
      <c r="Y111" s="105">
        <v>11.403673057913</v>
      </c>
      <c r="Z111" s="105">
        <v>12.527546589933999</v>
      </c>
      <c r="AA111" s="105">
        <v>14.523348832335</v>
      </c>
      <c r="AB111" s="105">
        <v>15.08133764456</v>
      </c>
      <c r="AC111" s="105">
        <v>16.561791604362</v>
      </c>
      <c r="AD111" s="105">
        <v>16.445565651289002</v>
      </c>
      <c r="AE111" s="105">
        <v>16.946573301162001</v>
      </c>
      <c r="AF111" s="105">
        <v>15.30849521253</v>
      </c>
      <c r="AG111" s="105">
        <v>16.518433553242001</v>
      </c>
      <c r="AH111" s="105">
        <v>16.465844629536001</v>
      </c>
      <c r="AI111" s="105">
        <v>16.470652224439998</v>
      </c>
      <c r="AJ111" s="105">
        <v>16.690313691819</v>
      </c>
      <c r="AK111" s="105">
        <v>16.575833677575002</v>
      </c>
      <c r="AL111" s="105">
        <v>16.134083995385001</v>
      </c>
      <c r="AM111" s="105">
        <v>14.948128943736</v>
      </c>
      <c r="AN111" s="105">
        <v>18.312231943276</v>
      </c>
      <c r="AO111" s="105">
        <v>21.559683384258001</v>
      </c>
      <c r="AP111" s="105">
        <v>20.659208912741999</v>
      </c>
      <c r="AQ111" s="105">
        <v>20.982199062111</v>
      </c>
      <c r="AR111" s="105">
        <v>23.436901568661</v>
      </c>
      <c r="AS111" s="105">
        <v>23.104570393982002</v>
      </c>
      <c r="AT111" s="105">
        <v>24.969447658572999</v>
      </c>
      <c r="AU111" s="105">
        <v>26.905354624263001</v>
      </c>
      <c r="AV111" s="105">
        <v>27.865749581492999</v>
      </c>
      <c r="AW111" s="105">
        <v>29.296690226222999</v>
      </c>
      <c r="AX111" s="105">
        <v>27.493748451098</v>
      </c>
      <c r="AY111" s="105">
        <v>27.004255776674999</v>
      </c>
      <c r="AZ111" s="105">
        <v>21.820703889844999</v>
      </c>
      <c r="BA111" s="105">
        <v>16.715032231957</v>
      </c>
      <c r="BB111" s="105">
        <v>10.434959174134001</v>
      </c>
      <c r="BC111" s="105">
        <v>10.818762194655999</v>
      </c>
      <c r="BD111" s="105">
        <v>11.004120086785001</v>
      </c>
    </row>
    <row r="112" spans="1:56" x14ac:dyDescent="0.2">
      <c r="A112" s="104" t="s">
        <v>142</v>
      </c>
      <c r="B112" s="105">
        <v>0.97159732983871006</v>
      </c>
      <c r="C112" s="105">
        <v>0.96602681463344997</v>
      </c>
      <c r="D112" s="105">
        <v>0.96795902059708006</v>
      </c>
      <c r="E112" s="105">
        <v>0.99897681226135004</v>
      </c>
      <c r="F112" s="105">
        <v>1.0734347993201001</v>
      </c>
      <c r="G112" s="105">
        <v>1.1156257751962</v>
      </c>
      <c r="H112" s="105">
        <v>1.1615775993338</v>
      </c>
      <c r="I112" s="105">
        <v>1.2002722911870001</v>
      </c>
      <c r="J112" s="105">
        <v>1.2316042023856999</v>
      </c>
      <c r="K112" s="105">
        <v>1.4371398518995999</v>
      </c>
      <c r="L112" s="105">
        <v>1.3758106408801001</v>
      </c>
      <c r="M112" s="105">
        <v>1.217456154398</v>
      </c>
      <c r="N112" s="105">
        <v>1.116980411825</v>
      </c>
      <c r="O112" s="105">
        <v>1.2304901736691001</v>
      </c>
      <c r="P112" s="105">
        <v>1.0926290178119999</v>
      </c>
      <c r="Q112" s="105">
        <v>1.0965739880325001</v>
      </c>
      <c r="R112" s="105">
        <v>0.85305360610603997</v>
      </c>
      <c r="S112" s="105">
        <v>0.89292781310339997</v>
      </c>
      <c r="T112" s="105">
        <v>1.0728408508803</v>
      </c>
      <c r="U112" s="105">
        <v>0.80000189838851998</v>
      </c>
      <c r="V112" s="105">
        <v>0.37519659820301998</v>
      </c>
      <c r="W112" s="105">
        <v>0.25815296760590001</v>
      </c>
      <c r="X112" s="105">
        <v>0.23150358905436</v>
      </c>
      <c r="Y112" s="105">
        <v>0.24786503188119999</v>
      </c>
      <c r="Z112" s="105">
        <v>0.24725974898382</v>
      </c>
      <c r="AA112" s="105">
        <v>0.25428489313569003</v>
      </c>
      <c r="AB112" s="105">
        <v>0.27589628171493003</v>
      </c>
      <c r="AC112" s="105">
        <v>0.27104490064054998</v>
      </c>
      <c r="AD112" s="105">
        <v>0.28912293532203998</v>
      </c>
      <c r="AE112" s="105">
        <v>0.30375253186026002</v>
      </c>
      <c r="AF112" s="105">
        <v>0.39915114577073002</v>
      </c>
      <c r="AG112" s="105">
        <v>0.46021944161141998</v>
      </c>
      <c r="AH112" s="105">
        <v>0.46562248172713999</v>
      </c>
      <c r="AI112" s="105">
        <v>0.50420687790152996</v>
      </c>
      <c r="AJ112" s="105">
        <v>0.54516763695062997</v>
      </c>
      <c r="AK112" s="105">
        <v>0.68117698118214998</v>
      </c>
      <c r="AL112" s="105">
        <v>0.71701337213807004</v>
      </c>
      <c r="AM112" s="105">
        <v>0.66928873920096998</v>
      </c>
      <c r="AN112" s="105">
        <v>0.56062370158210995</v>
      </c>
      <c r="AO112" s="105">
        <v>0.52259044919991005</v>
      </c>
      <c r="AP112" s="105">
        <v>0.79429612624164003</v>
      </c>
      <c r="AQ112" s="105">
        <v>0.88547502109951004</v>
      </c>
      <c r="AR112" s="105">
        <v>0.97714508434930003</v>
      </c>
      <c r="AS112" s="105">
        <v>0.90741206595704005</v>
      </c>
      <c r="AT112" s="105">
        <v>1.1821785245272001</v>
      </c>
      <c r="AU112" s="105">
        <v>1.2329853553762</v>
      </c>
      <c r="AV112" s="105">
        <v>1.3852050028772001</v>
      </c>
      <c r="AW112" s="105">
        <v>1.2306098658578</v>
      </c>
      <c r="AX112" s="105">
        <v>0.64193343245826995</v>
      </c>
      <c r="AY112" s="105">
        <v>1.0094505565122001</v>
      </c>
      <c r="AZ112" s="105">
        <v>0.83483491591643</v>
      </c>
      <c r="BA112" s="105">
        <v>0.84082552147533995</v>
      </c>
      <c r="BB112" s="105">
        <v>0.86861894831019004</v>
      </c>
      <c r="BC112" s="105">
        <v>0.83952570942313998</v>
      </c>
      <c r="BD112" s="105">
        <v>0.86711249726950002</v>
      </c>
    </row>
    <row r="113" spans="1:56" x14ac:dyDescent="0.2">
      <c r="A113" s="104" t="s">
        <v>143</v>
      </c>
      <c r="B113" s="105">
        <v>40.035622934726</v>
      </c>
      <c r="C113" s="105">
        <v>28.124360202921</v>
      </c>
      <c r="D113" s="105">
        <v>21.183970517848</v>
      </c>
      <c r="E113" s="105">
        <v>19.850586632843001</v>
      </c>
      <c r="F113" s="105">
        <v>13.468230877151999</v>
      </c>
      <c r="G113" s="105">
        <v>16.713516124447001</v>
      </c>
      <c r="H113" s="105">
        <v>21.393820034219999</v>
      </c>
      <c r="I113" s="105">
        <v>23.082305907186001</v>
      </c>
      <c r="J113" s="105">
        <v>24.761025919763</v>
      </c>
      <c r="K113" s="105">
        <v>27.604475778078999</v>
      </c>
      <c r="L113" s="105">
        <v>28.535530843006001</v>
      </c>
      <c r="M113" s="105">
        <v>25.54956739004</v>
      </c>
      <c r="N113" s="105">
        <v>28.606232074994999</v>
      </c>
      <c r="O113" s="105">
        <v>27.021999829487999</v>
      </c>
      <c r="P113" s="105">
        <v>27.495198700763002</v>
      </c>
      <c r="Q113" s="105">
        <v>25.199257931201</v>
      </c>
      <c r="R113" s="105">
        <v>28.624942238607002</v>
      </c>
      <c r="S113" s="105">
        <v>28.048634619169999</v>
      </c>
      <c r="T113" s="105">
        <v>29.501766827114</v>
      </c>
      <c r="U113" s="105">
        <v>28.785348439930001</v>
      </c>
      <c r="V113" s="105">
        <v>32.622407759258003</v>
      </c>
      <c r="W113" s="105">
        <v>32.862254919525</v>
      </c>
      <c r="X113" s="105">
        <v>34.265508330610999</v>
      </c>
      <c r="Y113" s="105">
        <v>36.492208806714999</v>
      </c>
      <c r="Z113" s="105">
        <v>42.478458401944003</v>
      </c>
      <c r="AA113" s="105">
        <v>48.143091153861</v>
      </c>
      <c r="AB113" s="105">
        <v>50.621391740702997</v>
      </c>
      <c r="AC113" s="105">
        <v>46.874969031003999</v>
      </c>
      <c r="AD113" s="105">
        <v>46.416473755734003</v>
      </c>
      <c r="AE113" s="105">
        <v>47.753820712566998</v>
      </c>
      <c r="AF113" s="105">
        <v>49.284642724351002</v>
      </c>
      <c r="AG113" s="105">
        <v>48.748921871896002</v>
      </c>
      <c r="AH113" s="105">
        <v>49.896768771345002</v>
      </c>
      <c r="AI113" s="105">
        <v>53.789724898895003</v>
      </c>
      <c r="AJ113" s="105">
        <v>53.230225977376001</v>
      </c>
      <c r="AK113" s="105">
        <v>57.726128326796001</v>
      </c>
      <c r="AL113" s="105">
        <v>57.477113368818998</v>
      </c>
      <c r="AM113" s="105">
        <v>53.745853502975002</v>
      </c>
      <c r="AN113" s="105">
        <v>57.143372853856</v>
      </c>
      <c r="AO113" s="105">
        <v>60.266568626267002</v>
      </c>
      <c r="AP113" s="105">
        <v>63.670180279520999</v>
      </c>
      <c r="AQ113" s="105">
        <v>44.237316176276003</v>
      </c>
      <c r="AR113" s="105">
        <v>62.856079955847001</v>
      </c>
      <c r="AS113" s="105">
        <v>62.609214604355003</v>
      </c>
      <c r="AT113" s="105">
        <v>61.800169222504998</v>
      </c>
      <c r="AU113" s="105">
        <v>54.481916849263001</v>
      </c>
      <c r="AV113" s="105">
        <v>51.152524095623001</v>
      </c>
      <c r="AW113" s="105">
        <v>55.394801075377998</v>
      </c>
      <c r="AX113" s="105">
        <v>57.268520009607002</v>
      </c>
      <c r="AY113" s="105">
        <v>57.474629571042001</v>
      </c>
      <c r="AZ113" s="105">
        <v>45.702548608169998</v>
      </c>
      <c r="BA113" s="105">
        <v>58.360935025376001</v>
      </c>
      <c r="BB113" s="105">
        <v>58.173376979776002</v>
      </c>
      <c r="BC113" s="105">
        <v>63.204211026948002</v>
      </c>
      <c r="BD113" s="105">
        <v>63.953379828507003</v>
      </c>
    </row>
    <row r="114" spans="1:56" x14ac:dyDescent="0.2">
      <c r="A114" s="104" t="s">
        <v>190</v>
      </c>
      <c r="B114" s="105">
        <v>3.0055536233683001E-2</v>
      </c>
      <c r="C114" s="105">
        <v>3.0042459945336001E-2</v>
      </c>
      <c r="D114" s="105">
        <v>3.6425181414185999E-2</v>
      </c>
      <c r="E114" s="105">
        <v>3.6750483794085999E-2</v>
      </c>
      <c r="F114" s="105">
        <v>3.2842250403176003E-2</v>
      </c>
      <c r="G114" s="105">
        <v>3.9598812371361002E-2</v>
      </c>
      <c r="H114" s="105">
        <v>3.5992045703108003E-2</v>
      </c>
      <c r="I114" s="105">
        <v>3.9665525423853001E-2</v>
      </c>
      <c r="J114" s="105">
        <v>3.9689325077735003E-2</v>
      </c>
      <c r="K114" s="105">
        <v>3.9278627985396997E-2</v>
      </c>
      <c r="L114" s="105">
        <v>3.8856589573159003E-2</v>
      </c>
      <c r="M114" s="105">
        <v>2.8899570213572999E-2</v>
      </c>
      <c r="N114" s="105">
        <v>3.5742019524568E-2</v>
      </c>
      <c r="O114" s="105">
        <v>3.0824011275121001E-2</v>
      </c>
      <c r="P114" s="105">
        <v>3.4179368932009999E-2</v>
      </c>
      <c r="Q114" s="105">
        <v>4.3771253340875997E-2</v>
      </c>
      <c r="R114" s="105">
        <v>4.5658969775654999E-2</v>
      </c>
      <c r="S114" s="105">
        <v>5.2486187311094001E-2</v>
      </c>
      <c r="T114" s="105">
        <v>7.1375746027687995E-2</v>
      </c>
      <c r="U114" s="105">
        <v>7.3177019662005002E-2</v>
      </c>
      <c r="V114" s="105">
        <v>7.1496540900040997E-2</v>
      </c>
      <c r="W114" s="105">
        <v>7.1758581675282998E-2</v>
      </c>
      <c r="X114" s="105">
        <v>7.2164877948295E-2</v>
      </c>
      <c r="Y114" s="105">
        <v>7.0312240719623997E-2</v>
      </c>
      <c r="Z114" s="105">
        <v>8.4716815553895999E-2</v>
      </c>
      <c r="AA114" s="105">
        <v>8.3239027023539996E-2</v>
      </c>
      <c r="AB114" s="105">
        <v>8.2513270329813995E-2</v>
      </c>
      <c r="AC114" s="105">
        <v>8.4699898146316996E-2</v>
      </c>
      <c r="AD114" s="105">
        <v>8.6655187128754002E-2</v>
      </c>
      <c r="AE114" s="105">
        <v>8.7791718986380995E-2</v>
      </c>
      <c r="AF114" s="105">
        <v>9.6767270784035006E-2</v>
      </c>
      <c r="AG114" s="105">
        <v>0.10360882839256</v>
      </c>
      <c r="AH114" s="105">
        <v>9.7499690942883993E-2</v>
      </c>
      <c r="AI114" s="105">
        <v>0.11351201534121</v>
      </c>
      <c r="AJ114" s="105">
        <v>0.1099644912061</v>
      </c>
      <c r="AK114" s="105">
        <v>0.11544679255548</v>
      </c>
      <c r="AL114" s="105">
        <v>0.12801514260460001</v>
      </c>
      <c r="AM114" s="105">
        <v>0.13839402897649999</v>
      </c>
      <c r="AN114" s="105">
        <v>0.14955680562445001</v>
      </c>
      <c r="AO114" s="105">
        <v>0.16126851680920001</v>
      </c>
      <c r="AP114" s="105">
        <v>0.18227106046183</v>
      </c>
      <c r="AQ114" s="105">
        <v>0.14115884261576001</v>
      </c>
      <c r="AR114" s="105">
        <v>0.14588200013506999</v>
      </c>
      <c r="AS114" s="105">
        <v>0.16670294014183001</v>
      </c>
      <c r="AT114" s="105">
        <v>0.17777410371863001</v>
      </c>
      <c r="AU114" s="105">
        <v>0.18240606515377</v>
      </c>
      <c r="AV114" s="105">
        <v>0.19635444300144</v>
      </c>
      <c r="AW114" s="105">
        <v>0.19627000794150001</v>
      </c>
      <c r="AX114" s="105">
        <v>0.25922050404048003</v>
      </c>
      <c r="AY114" s="105">
        <v>0.29471206167396002</v>
      </c>
      <c r="AZ114" s="105">
        <v>0.2776449537397</v>
      </c>
      <c r="BA114" s="105">
        <v>0.28222621490772998</v>
      </c>
      <c r="BB114" s="105">
        <v>0.29606497550626998</v>
      </c>
      <c r="BC114" s="105">
        <v>0.29701522264022001</v>
      </c>
      <c r="BD114" s="105">
        <v>0.30746017256776997</v>
      </c>
    </row>
    <row r="115" spans="1:56" x14ac:dyDescent="0.2">
      <c r="A115" s="104" t="s">
        <v>208</v>
      </c>
      <c r="B115" s="105">
        <v>3.1210005585242002</v>
      </c>
      <c r="C115" s="105">
        <v>3.1512323885944999</v>
      </c>
      <c r="D115" s="105">
        <v>3.7833871245113002</v>
      </c>
      <c r="E115" s="105">
        <v>3.9461594449985</v>
      </c>
      <c r="F115" s="105">
        <v>3.3978368246159998</v>
      </c>
      <c r="G115" s="105">
        <v>2.9874247087324002</v>
      </c>
      <c r="H115" s="105">
        <v>3.0544852211934002</v>
      </c>
      <c r="I115" s="105">
        <v>3.2964571796300999</v>
      </c>
      <c r="J115" s="105">
        <v>3.8939178855645</v>
      </c>
      <c r="K115" s="105">
        <v>4.2106371227109998</v>
      </c>
      <c r="L115" s="105">
        <v>4.2083208281716002</v>
      </c>
      <c r="M115" s="105">
        <v>4.3366406621121998</v>
      </c>
      <c r="N115" s="105">
        <v>4.9368666265157</v>
      </c>
      <c r="O115" s="105">
        <v>5.0393654393869998</v>
      </c>
      <c r="P115" s="105">
        <v>4.4194726513002998</v>
      </c>
      <c r="Q115" s="105">
        <v>4.0203598148528998</v>
      </c>
      <c r="R115" s="105">
        <v>3.9776855443915</v>
      </c>
      <c r="S115" s="105">
        <v>4.5597436181845001</v>
      </c>
      <c r="T115" s="105">
        <v>4.3909287508606996</v>
      </c>
      <c r="U115" s="105">
        <v>4.1764005433118996</v>
      </c>
      <c r="V115" s="105">
        <v>4.2390331028943997</v>
      </c>
      <c r="W115" s="105">
        <v>4.4253179832651997</v>
      </c>
      <c r="X115" s="105">
        <v>5.5124407260268002</v>
      </c>
      <c r="Y115" s="105">
        <v>5.3962124099400999</v>
      </c>
      <c r="Z115" s="105">
        <v>6.2232555485237002</v>
      </c>
      <c r="AA115" s="105">
        <v>6.2433865261671997</v>
      </c>
      <c r="AB115" s="105">
        <v>8.8106155758919993</v>
      </c>
      <c r="AC115" s="105">
        <v>8.7878310936524997</v>
      </c>
      <c r="AD115" s="105">
        <v>9.0747188391527001</v>
      </c>
      <c r="AE115" s="105">
        <v>10.028083038184</v>
      </c>
      <c r="AF115" s="105">
        <v>11.466704850598999</v>
      </c>
      <c r="AG115" s="105">
        <v>11.374163365404</v>
      </c>
      <c r="AH115" s="105">
        <v>11.898742944938</v>
      </c>
      <c r="AI115" s="105">
        <v>12.859169234935999</v>
      </c>
      <c r="AJ115" s="105">
        <v>13.278737139823001</v>
      </c>
      <c r="AK115" s="105">
        <v>14.430057435121</v>
      </c>
      <c r="AL115" s="105">
        <v>13.194405459005001</v>
      </c>
      <c r="AM115" s="105">
        <v>14.124032262476</v>
      </c>
      <c r="AN115" s="105">
        <v>13.304435812295999</v>
      </c>
      <c r="AO115" s="105">
        <v>12.777173095406001</v>
      </c>
      <c r="AP115" s="105">
        <v>13.518401633198</v>
      </c>
      <c r="AQ115" s="105">
        <v>15.907965483128001</v>
      </c>
      <c r="AR115" s="105">
        <v>17.894111501327</v>
      </c>
      <c r="AS115" s="105">
        <v>14.836982296931</v>
      </c>
      <c r="AT115" s="105">
        <v>17.880462700214</v>
      </c>
      <c r="AU115" s="105">
        <v>19.711057851987999</v>
      </c>
      <c r="AV115" s="105">
        <v>23.485993030974999</v>
      </c>
      <c r="AW115" s="105">
        <v>23.410708230133</v>
      </c>
      <c r="AX115" s="105">
        <v>21.982916547519999</v>
      </c>
      <c r="AY115" s="105">
        <v>23.972963750820998</v>
      </c>
      <c r="AZ115" s="105">
        <v>22.614447472759998</v>
      </c>
      <c r="BA115" s="105">
        <v>22.819639042058</v>
      </c>
      <c r="BB115" s="105">
        <v>20.797134702055001</v>
      </c>
      <c r="BC115" s="105">
        <v>21.580326111615001</v>
      </c>
      <c r="BD115" s="105">
        <v>23.334668000665999</v>
      </c>
    </row>
    <row r="116" spans="1:56" x14ac:dyDescent="0.2">
      <c r="A116" s="104" t="s">
        <v>141</v>
      </c>
      <c r="B116" s="105">
        <v>7.3633302204204998E-2</v>
      </c>
      <c r="C116" s="105">
        <v>7.3684554712435998E-2</v>
      </c>
      <c r="D116" s="105">
        <v>7.3372048600897993E-2</v>
      </c>
      <c r="E116" s="105">
        <v>7.5905363663037004E-2</v>
      </c>
      <c r="F116" s="105">
        <v>8.1818278146878004E-2</v>
      </c>
      <c r="G116" s="105">
        <v>8.4955080936141E-2</v>
      </c>
      <c r="H116" s="105">
        <v>8.8043921192434996E-2</v>
      </c>
      <c r="I116" s="105">
        <v>9.1146113958017E-2</v>
      </c>
      <c r="J116" s="105">
        <v>9.2644854216109004E-2</v>
      </c>
      <c r="K116" s="105">
        <v>0.10666342632664</v>
      </c>
      <c r="L116" s="105">
        <v>0.10480423705963</v>
      </c>
      <c r="M116" s="105">
        <v>0.10048550521978999</v>
      </c>
      <c r="N116" s="105">
        <v>9.3506726053809996E-2</v>
      </c>
      <c r="O116" s="105">
        <v>0.10222855418287</v>
      </c>
      <c r="P116" s="105">
        <v>9.8848233358971999E-2</v>
      </c>
      <c r="Q116" s="105">
        <v>0.10807880935983</v>
      </c>
      <c r="R116" s="105">
        <v>0.11748684669718</v>
      </c>
      <c r="S116" s="105">
        <v>0.16467704553033999</v>
      </c>
      <c r="T116" s="105">
        <v>0.10495420056521</v>
      </c>
      <c r="U116" s="105">
        <v>0.13981333721608999</v>
      </c>
      <c r="V116" s="105">
        <v>0.10882580018163</v>
      </c>
      <c r="W116" s="105">
        <v>0.13620164182045999</v>
      </c>
      <c r="X116" s="105">
        <v>0.11567445820577001</v>
      </c>
      <c r="Y116" s="105">
        <v>0.11173099467074001</v>
      </c>
      <c r="Z116" s="105">
        <v>0.12178231508810999</v>
      </c>
      <c r="AA116" s="105">
        <v>0.12514041885796001</v>
      </c>
      <c r="AB116" s="105">
        <v>0.12952771352928999</v>
      </c>
      <c r="AC116" s="105">
        <v>0.12867995987139</v>
      </c>
      <c r="AD116" s="105">
        <v>0.12654689322026999</v>
      </c>
      <c r="AE116" s="105">
        <v>0.13192946952998999</v>
      </c>
      <c r="AF116" s="105">
        <v>0.35077788580753999</v>
      </c>
      <c r="AG116" s="105">
        <v>0.36507481956194998</v>
      </c>
      <c r="AH116" s="105">
        <v>0.38539811142649999</v>
      </c>
      <c r="AI116" s="105">
        <v>0.39198251981271998</v>
      </c>
      <c r="AJ116" s="105">
        <v>0.40700721102356002</v>
      </c>
      <c r="AK116" s="105">
        <v>0.40792404565705997</v>
      </c>
      <c r="AL116" s="105">
        <v>0.41440771593959003</v>
      </c>
      <c r="AM116" s="105">
        <v>0.53580165882996</v>
      </c>
      <c r="AN116" s="105">
        <v>0.43650682645085997</v>
      </c>
      <c r="AO116" s="105">
        <v>0.51223084816710995</v>
      </c>
      <c r="AP116" s="105">
        <v>0.52227487038611997</v>
      </c>
      <c r="AQ116" s="105">
        <v>0.54421712383430998</v>
      </c>
      <c r="AR116" s="105">
        <v>0.57642722721546003</v>
      </c>
      <c r="AS116" s="105">
        <v>0.58110481512551004</v>
      </c>
      <c r="AT116" s="105">
        <v>0.59906020684920003</v>
      </c>
      <c r="AU116" s="105">
        <v>0.59663068599824998</v>
      </c>
      <c r="AV116" s="105">
        <v>0.65754400671496005</v>
      </c>
      <c r="AW116" s="105">
        <v>0.71934248576341997</v>
      </c>
      <c r="AX116" s="105">
        <v>0.75766059544233999</v>
      </c>
      <c r="AY116" s="105">
        <v>0.78341712746477998</v>
      </c>
      <c r="AZ116" s="105">
        <v>0.70321358663875999</v>
      </c>
      <c r="BA116" s="105">
        <v>0.76436227021112002</v>
      </c>
      <c r="BB116" s="105">
        <v>0.98110066003859997</v>
      </c>
      <c r="BC116" s="105">
        <v>0.99147526222215998</v>
      </c>
      <c r="BD116" s="105">
        <v>1.0005580122872</v>
      </c>
    </row>
    <row r="117" spans="1:56" x14ac:dyDescent="0.2">
      <c r="A117" s="104" t="s">
        <v>144</v>
      </c>
      <c r="B117" s="105">
        <v>19.928249414313999</v>
      </c>
      <c r="C117" s="105">
        <v>19.993548180049999</v>
      </c>
      <c r="D117" s="105">
        <v>21.307173339304999</v>
      </c>
      <c r="E117" s="105">
        <v>22.896393095337</v>
      </c>
      <c r="F117" s="105">
        <v>24.491173914042999</v>
      </c>
      <c r="G117" s="105">
        <v>26.119346334454001</v>
      </c>
      <c r="H117" s="105">
        <v>27.264305393743999</v>
      </c>
      <c r="I117" s="105">
        <v>28.230477737868</v>
      </c>
      <c r="J117" s="105">
        <v>29.329179312158001</v>
      </c>
      <c r="K117" s="105">
        <v>30.316355583823999</v>
      </c>
      <c r="L117" s="105">
        <v>31.588480803382001</v>
      </c>
      <c r="M117" s="105">
        <v>31.916624744244</v>
      </c>
      <c r="N117" s="105">
        <v>32.030602634506998</v>
      </c>
      <c r="O117" s="105">
        <v>32.194577019584003</v>
      </c>
      <c r="P117" s="105">
        <v>32.784729911009002</v>
      </c>
      <c r="Q117" s="105">
        <v>32.752350878115003</v>
      </c>
      <c r="R117" s="105">
        <v>33.281251598570002</v>
      </c>
      <c r="S117" s="105">
        <v>33.628058020308998</v>
      </c>
      <c r="T117" s="105">
        <v>33.610111994595997</v>
      </c>
      <c r="U117" s="105">
        <v>33.131131141120001</v>
      </c>
      <c r="V117" s="105">
        <v>35.122304375368003</v>
      </c>
      <c r="W117" s="105">
        <v>36.976581546307003</v>
      </c>
      <c r="X117" s="105">
        <v>20.888372875645999</v>
      </c>
      <c r="Y117" s="105">
        <v>16.218150078421001</v>
      </c>
      <c r="Z117" s="105">
        <v>15.734442932603001</v>
      </c>
      <c r="AA117" s="105">
        <v>15.116964797725</v>
      </c>
      <c r="AB117" s="105">
        <v>15.597476459600999</v>
      </c>
      <c r="AC117" s="105">
        <v>15.066750905765</v>
      </c>
      <c r="AD117" s="105">
        <v>15.924766100245</v>
      </c>
      <c r="AE117" s="105">
        <v>13.331697912192</v>
      </c>
      <c r="AF117" s="105">
        <v>11.656650702859</v>
      </c>
      <c r="AG117" s="105">
        <v>12.391319058953</v>
      </c>
      <c r="AH117" s="105">
        <v>12.470651211392999</v>
      </c>
      <c r="AI117" s="105">
        <v>12.492443470206</v>
      </c>
      <c r="AJ117" s="105">
        <v>13.065867243194001</v>
      </c>
      <c r="AK117" s="105">
        <v>13.957917999745</v>
      </c>
      <c r="AL117" s="105">
        <v>14.194075339742</v>
      </c>
      <c r="AM117" s="105">
        <v>15.568362166361</v>
      </c>
      <c r="AN117" s="105">
        <v>15.831299653222001</v>
      </c>
      <c r="AO117" s="105">
        <v>13.210457075749</v>
      </c>
      <c r="AP117" s="105">
        <v>14.04103122085</v>
      </c>
      <c r="AQ117" s="105">
        <v>14.320272939554</v>
      </c>
      <c r="AR117" s="105">
        <v>14.491121262428999</v>
      </c>
      <c r="AS117" s="105">
        <v>13.364354885378001</v>
      </c>
      <c r="AT117" s="105">
        <v>13.211681901525001</v>
      </c>
      <c r="AU117" s="105">
        <v>13.660647960636</v>
      </c>
      <c r="AV117" s="105">
        <v>13.520218202005999</v>
      </c>
      <c r="AW117" s="105">
        <v>13.964213960517</v>
      </c>
      <c r="AX117" s="105">
        <v>14.01839026167</v>
      </c>
      <c r="AY117" s="105">
        <v>14.296513669189</v>
      </c>
      <c r="AZ117" s="105">
        <v>14.254148667775</v>
      </c>
      <c r="BA117" s="105">
        <v>14.331806012568</v>
      </c>
      <c r="BB117" s="105">
        <v>13.170273909647999</v>
      </c>
      <c r="BC117" s="105">
        <v>12.979427056022001</v>
      </c>
      <c r="BD117" s="105">
        <v>12.969974740673999</v>
      </c>
    </row>
    <row r="118" spans="1:56" x14ac:dyDescent="0.2">
      <c r="A118" s="104" t="s">
        <v>145</v>
      </c>
      <c r="B118" s="105">
        <v>19.680295560944</v>
      </c>
      <c r="C118" s="105">
        <v>18.282335342789001</v>
      </c>
      <c r="D118" s="105">
        <v>17.912085738409999</v>
      </c>
      <c r="E118" s="105">
        <v>19.344986015511999</v>
      </c>
      <c r="F118" s="105">
        <v>17.808814778397998</v>
      </c>
      <c r="G118" s="105">
        <v>14.089984388367</v>
      </c>
      <c r="H118" s="105">
        <v>15.023013803243</v>
      </c>
      <c r="I118" s="105">
        <v>14.288116273087001</v>
      </c>
      <c r="J118" s="105">
        <v>15.472848124191</v>
      </c>
      <c r="K118" s="105">
        <v>14.654094395318999</v>
      </c>
      <c r="L118" s="105">
        <v>13.672273164793999</v>
      </c>
      <c r="M118" s="105">
        <v>11.682752266608</v>
      </c>
      <c r="N118" s="105">
        <v>10.924422438475</v>
      </c>
      <c r="O118" s="105">
        <v>10.150713726287</v>
      </c>
      <c r="P118" s="105">
        <v>11.193575096273999</v>
      </c>
      <c r="Q118" s="105">
        <v>11.316259958601</v>
      </c>
      <c r="R118" s="105">
        <v>11.047797757883</v>
      </c>
      <c r="S118" s="105">
        <v>10.445322637842001</v>
      </c>
      <c r="T118" s="105">
        <v>10.916088663774</v>
      </c>
      <c r="U118" s="105">
        <v>11.715979293904001</v>
      </c>
      <c r="V118" s="105">
        <v>11.978581845332</v>
      </c>
      <c r="W118" s="105">
        <v>12.459079912335</v>
      </c>
      <c r="X118" s="105">
        <v>12.172833302579001</v>
      </c>
      <c r="Y118" s="105">
        <v>12.395332767066</v>
      </c>
      <c r="Z118" s="105">
        <v>11.472205649367</v>
      </c>
      <c r="AA118" s="105">
        <v>9.0784906333134003</v>
      </c>
      <c r="AB118" s="105">
        <v>9.1479360726567993</v>
      </c>
      <c r="AC118" s="105">
        <v>8.5485157298794991</v>
      </c>
      <c r="AD118" s="105">
        <v>7.8063452806302998</v>
      </c>
      <c r="AE118" s="105">
        <v>8.1662087828977992</v>
      </c>
      <c r="AF118" s="105">
        <v>8.8008394705286008</v>
      </c>
      <c r="AG118" s="105">
        <v>9.3342716381781994</v>
      </c>
      <c r="AH118" s="105">
        <v>10.032315949545</v>
      </c>
      <c r="AI118" s="105">
        <v>10.454306916261</v>
      </c>
      <c r="AJ118" s="105">
        <v>11.880339817844</v>
      </c>
      <c r="AK118" s="105">
        <v>12.114306234231</v>
      </c>
      <c r="AL118" s="105">
        <v>11.942160921929</v>
      </c>
      <c r="AM118" s="105">
        <v>11.341718461900999</v>
      </c>
      <c r="AN118" s="105">
        <v>11.212639796303</v>
      </c>
      <c r="AO118" s="105">
        <v>10.609875593095</v>
      </c>
      <c r="AP118" s="105">
        <v>11.213430477947</v>
      </c>
      <c r="AQ118" s="105">
        <v>11.090099326559001</v>
      </c>
      <c r="AR118" s="105">
        <v>10.867851500223001</v>
      </c>
      <c r="AS118" s="105">
        <v>10.323563828358999</v>
      </c>
      <c r="AT118" s="105">
        <v>9.8199473335230998</v>
      </c>
      <c r="AU118" s="105">
        <v>9.3094355192019993</v>
      </c>
      <c r="AV118" s="105">
        <v>9.0415125208680003</v>
      </c>
      <c r="AW118" s="105">
        <v>9.1883956339346007</v>
      </c>
      <c r="AX118" s="105">
        <v>9.5448017225923998</v>
      </c>
      <c r="AY118" s="105">
        <v>9.6916809433402999</v>
      </c>
      <c r="AZ118" s="105">
        <v>7.9928780933216999</v>
      </c>
      <c r="BA118" s="105">
        <v>8.3806342824096003</v>
      </c>
      <c r="BB118" s="105">
        <v>7.2656876764859</v>
      </c>
      <c r="BC118" s="105">
        <v>6.9415589287915997</v>
      </c>
      <c r="BD118" s="105">
        <v>7.1473662633563002</v>
      </c>
    </row>
    <row r="119" spans="1:56" x14ac:dyDescent="0.2">
      <c r="A119" s="104" t="s">
        <v>139</v>
      </c>
      <c r="B119" s="105">
        <v>11.336538115644</v>
      </c>
      <c r="C119" s="105">
        <v>11.351271034872999</v>
      </c>
      <c r="D119" s="105">
        <v>12.075397833575</v>
      </c>
      <c r="E119" s="105">
        <v>13.027784220179999</v>
      </c>
      <c r="F119" s="105">
        <v>13.940127560199</v>
      </c>
      <c r="G119" s="105">
        <v>14.920068788845001</v>
      </c>
      <c r="H119" s="105">
        <v>15.543296020024</v>
      </c>
      <c r="I119" s="105">
        <v>16.026204180493998</v>
      </c>
      <c r="J119" s="105">
        <v>16.670048899503001</v>
      </c>
      <c r="K119" s="105">
        <v>17.180776503166999</v>
      </c>
      <c r="L119" s="105">
        <v>17.846139398557</v>
      </c>
      <c r="M119" s="105">
        <v>18.051661764687001</v>
      </c>
      <c r="N119" s="105">
        <v>18.431010795995999</v>
      </c>
      <c r="O119" s="105">
        <v>18.651561731901001</v>
      </c>
      <c r="P119" s="105">
        <v>18.721880054358</v>
      </c>
      <c r="Q119" s="105">
        <v>18.763105161407001</v>
      </c>
      <c r="R119" s="105">
        <v>19.116042034427</v>
      </c>
      <c r="S119" s="105">
        <v>19.367830054723001</v>
      </c>
      <c r="T119" s="105">
        <v>19.325739577223999</v>
      </c>
      <c r="U119" s="105">
        <v>18.976628332855</v>
      </c>
      <c r="V119" s="105">
        <v>19.619063018447999</v>
      </c>
      <c r="W119" s="105">
        <v>17.991280658526001</v>
      </c>
      <c r="X119" s="105">
        <v>14.305363919429</v>
      </c>
      <c r="Y119" s="105">
        <v>12.051094889948001</v>
      </c>
      <c r="Z119" s="105">
        <v>10.487221828772</v>
      </c>
      <c r="AA119" s="105">
        <v>9.2354553376772994</v>
      </c>
      <c r="AB119" s="105">
        <v>9.2506824995938004</v>
      </c>
      <c r="AC119" s="105">
        <v>8.8147268668273</v>
      </c>
      <c r="AD119" s="105">
        <v>8.4176886616105993</v>
      </c>
      <c r="AE119" s="105">
        <v>7.8664471006941996</v>
      </c>
      <c r="AF119" s="105">
        <v>7.2308817669834999</v>
      </c>
      <c r="AG119" s="105">
        <v>7.6692107793632998</v>
      </c>
      <c r="AH119" s="105">
        <v>7.6650146496581</v>
      </c>
      <c r="AI119" s="105">
        <v>7.9150532828240001</v>
      </c>
      <c r="AJ119" s="105">
        <v>7.9577676914652002</v>
      </c>
      <c r="AK119" s="105">
        <v>8.0300140811597007</v>
      </c>
      <c r="AL119" s="105">
        <v>8.5400236655488992</v>
      </c>
      <c r="AM119" s="105">
        <v>8.9142920938661003</v>
      </c>
      <c r="AN119" s="105">
        <v>8.4786980012531004</v>
      </c>
      <c r="AO119" s="105">
        <v>7.7519348269104</v>
      </c>
      <c r="AP119" s="105">
        <v>8.8799316954308001</v>
      </c>
      <c r="AQ119" s="105">
        <v>8.2333577876757005</v>
      </c>
      <c r="AR119" s="105">
        <v>8.0273690216923992</v>
      </c>
      <c r="AS119" s="105">
        <v>7.7793801702236003</v>
      </c>
      <c r="AT119" s="105">
        <v>7.5738590426028001</v>
      </c>
      <c r="AU119" s="105">
        <v>7.6479691525842002</v>
      </c>
      <c r="AV119" s="105">
        <v>7.4805951535124997</v>
      </c>
      <c r="AW119" s="105">
        <v>7.4321425977319002</v>
      </c>
      <c r="AX119" s="105">
        <v>8.1079206864273008</v>
      </c>
      <c r="AY119" s="105">
        <v>7.9077914415487003</v>
      </c>
      <c r="AZ119" s="105">
        <v>7.2770801801860996</v>
      </c>
      <c r="BA119" s="105">
        <v>7.5303902676129999</v>
      </c>
      <c r="BB119" s="105">
        <v>6.9267800340662999</v>
      </c>
      <c r="BC119" s="105">
        <v>6.9003933320352999</v>
      </c>
      <c r="BD119" s="105">
        <v>6.8072190752313997</v>
      </c>
    </row>
    <row r="120" spans="1:56" x14ac:dyDescent="0.2">
      <c r="A120" s="104" t="s">
        <v>146</v>
      </c>
      <c r="B120" s="105">
        <v>0.30337877649041001</v>
      </c>
      <c r="C120" s="105">
        <v>0.30338591393238001</v>
      </c>
      <c r="D120" s="105">
        <v>0.32328207073801002</v>
      </c>
      <c r="E120" s="105">
        <v>0.38829603975993998</v>
      </c>
      <c r="F120" s="105">
        <v>0.47586250269744002</v>
      </c>
      <c r="G120" s="105">
        <v>0.39350863858193003</v>
      </c>
      <c r="H120" s="105">
        <v>0.38772593339094003</v>
      </c>
      <c r="I120" s="105">
        <v>0.409214526498</v>
      </c>
      <c r="J120" s="105">
        <v>0.40607517414136002</v>
      </c>
      <c r="K120" s="105">
        <v>0.43613795047048998</v>
      </c>
      <c r="L120" s="105">
        <v>0.46942341438057</v>
      </c>
      <c r="M120" s="105">
        <v>0.45021901168987</v>
      </c>
      <c r="N120" s="105">
        <v>0.47187772717440002</v>
      </c>
      <c r="O120" s="105">
        <v>0.64834139974712002</v>
      </c>
      <c r="P120" s="105">
        <v>0.62857040979052003</v>
      </c>
      <c r="Q120" s="105">
        <v>0.5694120490233</v>
      </c>
      <c r="R120" s="105">
        <v>0.70568120572531001</v>
      </c>
      <c r="S120" s="105">
        <v>0.87075992067670005</v>
      </c>
      <c r="T120" s="105">
        <v>0.84892369901316</v>
      </c>
      <c r="U120" s="105">
        <v>0.87071241486644002</v>
      </c>
      <c r="V120" s="105">
        <v>0.94372225666695997</v>
      </c>
      <c r="W120" s="105">
        <v>0.96208790756466001</v>
      </c>
      <c r="X120" s="105">
        <v>1.0894790332562001</v>
      </c>
      <c r="Y120" s="105">
        <v>1.210475940919</v>
      </c>
      <c r="Z120" s="105">
        <v>1.3239777837936999</v>
      </c>
      <c r="AA120" s="105">
        <v>1.2013230887144</v>
      </c>
      <c r="AB120" s="105">
        <v>1.3914459475531999</v>
      </c>
      <c r="AC120" s="105">
        <v>1.4782014888967001</v>
      </c>
      <c r="AD120" s="105">
        <v>1.6291790716298</v>
      </c>
      <c r="AE120" s="105">
        <v>1.7187832240025001</v>
      </c>
      <c r="AF120" s="105">
        <v>1.4592480703448001</v>
      </c>
      <c r="AG120" s="105">
        <v>1.5596975567374001</v>
      </c>
      <c r="AH120" s="105">
        <v>1.7112562940860001</v>
      </c>
      <c r="AI120" s="105">
        <v>1.7561631206401001</v>
      </c>
      <c r="AJ120" s="105">
        <v>2.0347833742613002</v>
      </c>
      <c r="AK120" s="105">
        <v>2.0474422587581</v>
      </c>
      <c r="AL120" s="105">
        <v>2.0342906151390001</v>
      </c>
      <c r="AM120" s="105">
        <v>1.9276565990489001</v>
      </c>
      <c r="AN120" s="105">
        <v>1.5974339628148</v>
      </c>
      <c r="AO120" s="105">
        <v>1.6936654367549999</v>
      </c>
      <c r="AP120" s="105">
        <v>1.7201922202816999</v>
      </c>
      <c r="AQ120" s="105">
        <v>1.6888899020345001</v>
      </c>
      <c r="AR120" s="105">
        <v>1.7429714397813001</v>
      </c>
      <c r="AS120" s="105">
        <v>1.8152052840093</v>
      </c>
      <c r="AT120" s="105">
        <v>2.0891228981741001</v>
      </c>
      <c r="AU120" s="105">
        <v>2.7589899889848</v>
      </c>
      <c r="AV120" s="105">
        <v>2.6259337088126</v>
      </c>
      <c r="AW120" s="105">
        <v>2.8864538277329999</v>
      </c>
      <c r="AX120" s="105">
        <v>2.1255726411915998</v>
      </c>
      <c r="AY120" s="105">
        <v>2.2472781064761</v>
      </c>
      <c r="AZ120" s="105">
        <v>2.2329260013139001</v>
      </c>
      <c r="BA120" s="105">
        <v>2.0473238062786998</v>
      </c>
      <c r="BB120" s="105">
        <v>1.6785468049509</v>
      </c>
      <c r="BC120" s="105">
        <v>1.6804704201573999</v>
      </c>
      <c r="BD120" s="105">
        <v>1.7348854189548999</v>
      </c>
    </row>
    <row r="121" spans="1:56" x14ac:dyDescent="0.2">
      <c r="A121" s="104" t="s">
        <v>159</v>
      </c>
      <c r="B121" s="105">
        <v>6.9356408337718003</v>
      </c>
      <c r="C121" s="105">
        <v>6.9593619006802001</v>
      </c>
      <c r="D121" s="105">
        <v>7.7650044833514</v>
      </c>
      <c r="E121" s="105">
        <v>9.1596611500314005</v>
      </c>
      <c r="F121" s="105">
        <v>10.116386845921999</v>
      </c>
      <c r="G121" s="105">
        <v>10.852605156554</v>
      </c>
      <c r="H121" s="105">
        <v>11.909436048775</v>
      </c>
      <c r="I121" s="105">
        <v>13.135431804083</v>
      </c>
      <c r="J121" s="105">
        <v>14.041371908278</v>
      </c>
      <c r="K121" s="105">
        <v>15.2257271018</v>
      </c>
      <c r="L121" s="105">
        <v>15.686493545324</v>
      </c>
      <c r="M121" s="105">
        <v>15.785818429492</v>
      </c>
      <c r="N121" s="105">
        <v>16.509301150224999</v>
      </c>
      <c r="O121" s="105">
        <v>17.360631940977999</v>
      </c>
      <c r="P121" s="105">
        <v>17.531984467148</v>
      </c>
      <c r="Q121" s="105">
        <v>18.259332012533001</v>
      </c>
      <c r="R121" s="105">
        <v>18.753239922776999</v>
      </c>
      <c r="S121" s="105">
        <v>19.208531101919998</v>
      </c>
      <c r="T121" s="105">
        <v>20.244319818874001</v>
      </c>
      <c r="U121" s="105">
        <v>21.871813989902002</v>
      </c>
      <c r="V121" s="105">
        <v>22.461095263882001</v>
      </c>
      <c r="W121" s="105">
        <v>23.544532671163999</v>
      </c>
      <c r="X121" s="105">
        <v>25.223794253929999</v>
      </c>
      <c r="Y121" s="105">
        <v>25.979031620324999</v>
      </c>
      <c r="Z121" s="105">
        <v>28.127746217159</v>
      </c>
      <c r="AA121" s="105">
        <v>29.272953297135</v>
      </c>
      <c r="AB121" s="105">
        <v>28.924060927532</v>
      </c>
      <c r="AC121" s="105">
        <v>30.465725140585</v>
      </c>
      <c r="AD121" s="105">
        <v>31.208622870940999</v>
      </c>
      <c r="AE121" s="105">
        <v>32.854733993335998</v>
      </c>
      <c r="AF121" s="105">
        <v>33.568625376951999</v>
      </c>
      <c r="AG121" s="105">
        <v>36.996584217673004</v>
      </c>
      <c r="AH121" s="105">
        <v>38.277039733145998</v>
      </c>
      <c r="AI121" s="105">
        <v>38.105335871584998</v>
      </c>
      <c r="AJ121" s="105">
        <v>42.828956345614003</v>
      </c>
      <c r="AK121" s="105">
        <v>44.659329996303001</v>
      </c>
      <c r="AL121" s="105">
        <v>45.382078423129002</v>
      </c>
      <c r="AM121" s="105">
        <v>46.019911670467998</v>
      </c>
      <c r="AN121" s="105">
        <v>49.471601289774</v>
      </c>
      <c r="AO121" s="105">
        <v>48.955129740868003</v>
      </c>
      <c r="AP121" s="105">
        <v>52.041771913828001</v>
      </c>
      <c r="AQ121" s="105">
        <v>56.278514350576998</v>
      </c>
      <c r="AR121" s="105">
        <v>58.549693941659001</v>
      </c>
      <c r="AS121" s="105">
        <v>58.492359365882997</v>
      </c>
      <c r="AT121" s="105">
        <v>59.462604439883002</v>
      </c>
      <c r="AU121" s="105">
        <v>61.145917171546003</v>
      </c>
      <c r="AV121" s="105">
        <v>61.011048419436001</v>
      </c>
      <c r="AW121" s="105">
        <v>63.861628592674997</v>
      </c>
      <c r="AX121" s="105">
        <v>65.197012394474996</v>
      </c>
      <c r="AY121" s="105">
        <v>71.869353646511001</v>
      </c>
      <c r="AZ121" s="105">
        <v>67.586685006221003</v>
      </c>
      <c r="BA121" s="105">
        <v>73.129551791254002</v>
      </c>
      <c r="BB121" s="105">
        <v>72.325589279054995</v>
      </c>
      <c r="BC121" s="105">
        <v>70.045858772919004</v>
      </c>
      <c r="BD121" s="105">
        <v>70.040885056099</v>
      </c>
    </row>
    <row r="122" spans="1:56" x14ac:dyDescent="0.2">
      <c r="A122" s="104" t="s">
        <v>157</v>
      </c>
      <c r="B122" s="105">
        <v>19.286710989890999</v>
      </c>
      <c r="C122" s="105">
        <v>19.303677178996001</v>
      </c>
      <c r="D122" s="105">
        <v>20.41971218658</v>
      </c>
      <c r="E122" s="105">
        <v>21.750377918135001</v>
      </c>
      <c r="F122" s="105">
        <v>22.967076005475999</v>
      </c>
      <c r="G122" s="105">
        <v>24.643400161656999</v>
      </c>
      <c r="H122" s="105">
        <v>25.473655999542999</v>
      </c>
      <c r="I122" s="105">
        <v>26.063774391338001</v>
      </c>
      <c r="J122" s="105">
        <v>27.050718289833998</v>
      </c>
      <c r="K122" s="105">
        <v>27.710664038880001</v>
      </c>
      <c r="L122" s="105">
        <v>28.829520939047999</v>
      </c>
      <c r="M122" s="105">
        <v>28.767476661600998</v>
      </c>
      <c r="N122" s="105">
        <v>29.083389589237999</v>
      </c>
      <c r="O122" s="105">
        <v>29.307888422203</v>
      </c>
      <c r="P122" s="105">
        <v>29.552074673023998</v>
      </c>
      <c r="Q122" s="105">
        <v>29.763118271951999</v>
      </c>
      <c r="R122" s="105">
        <v>30.594336399675999</v>
      </c>
      <c r="S122" s="105">
        <v>31.321523874021999</v>
      </c>
      <c r="T122" s="105">
        <v>31.532126092131001</v>
      </c>
      <c r="U122" s="105">
        <v>31.354595374877</v>
      </c>
      <c r="V122" s="105">
        <v>31.817128339162</v>
      </c>
      <c r="W122" s="105">
        <v>25.652550012159001</v>
      </c>
      <c r="X122" s="105">
        <v>20.407771802481999</v>
      </c>
      <c r="Y122" s="105">
        <v>17.363097897218999</v>
      </c>
      <c r="Z122" s="105">
        <v>14.083092234543001</v>
      </c>
      <c r="AA122" s="105">
        <v>12.261546072771999</v>
      </c>
      <c r="AB122" s="105">
        <v>10.561981365685</v>
      </c>
      <c r="AC122" s="105">
        <v>9.6326656584384995</v>
      </c>
      <c r="AD122" s="105">
        <v>8.7879426725104004</v>
      </c>
      <c r="AE122" s="105">
        <v>7.4496176553706999</v>
      </c>
      <c r="AF122" s="105">
        <v>6.8956190648555999</v>
      </c>
      <c r="AG122" s="105">
        <v>7.1817268108611003</v>
      </c>
      <c r="AH122" s="105">
        <v>7.3093011925277001</v>
      </c>
      <c r="AI122" s="105">
        <v>7.8708125553165003</v>
      </c>
      <c r="AJ122" s="105">
        <v>7.8917017454521998</v>
      </c>
      <c r="AK122" s="105">
        <v>8.3310847598715991</v>
      </c>
      <c r="AL122" s="105">
        <v>8.1119712664185002</v>
      </c>
      <c r="AM122" s="105">
        <v>8.0255651346424006</v>
      </c>
      <c r="AN122" s="105">
        <v>7.9275489168985001</v>
      </c>
      <c r="AO122" s="105">
        <v>7.8079857048271997</v>
      </c>
      <c r="AP122" s="105">
        <v>8.5048530390492996</v>
      </c>
      <c r="AQ122" s="105">
        <v>8.5347772624590998</v>
      </c>
      <c r="AR122" s="105">
        <v>8.3528298385677004</v>
      </c>
      <c r="AS122" s="105">
        <v>7.4941389239573004</v>
      </c>
      <c r="AT122" s="105">
        <v>8.0408884007102994</v>
      </c>
      <c r="AU122" s="105">
        <v>8.2992389771477999</v>
      </c>
      <c r="AV122" s="105">
        <v>8.4233502587151001</v>
      </c>
      <c r="AW122" s="105">
        <v>8.3058315354586991</v>
      </c>
      <c r="AX122" s="105">
        <v>8.8624443135191004</v>
      </c>
      <c r="AY122" s="105">
        <v>9.1100674091680993</v>
      </c>
      <c r="AZ122" s="105">
        <v>8.8484422811003007</v>
      </c>
      <c r="BA122" s="105">
        <v>9.6526652591215001</v>
      </c>
      <c r="BB122" s="105">
        <v>8.2881770180307992</v>
      </c>
      <c r="BC122" s="105">
        <v>8.2074467343362993</v>
      </c>
      <c r="BD122" s="105">
        <v>8.2080882587070008</v>
      </c>
    </row>
    <row r="123" spans="1:56" x14ac:dyDescent="0.2">
      <c r="A123" s="104" t="s">
        <v>147</v>
      </c>
      <c r="B123" s="105">
        <v>0.76849421919675998</v>
      </c>
      <c r="C123" s="105">
        <v>0.76958730746722004</v>
      </c>
      <c r="D123" s="105">
        <v>0.78843397442264995</v>
      </c>
      <c r="E123" s="105">
        <v>0.72953367806985003</v>
      </c>
      <c r="F123" s="105">
        <v>0.72018687195294995</v>
      </c>
      <c r="G123" s="105">
        <v>0.80044409377525005</v>
      </c>
      <c r="H123" s="105">
        <v>0.74499499505129996</v>
      </c>
      <c r="I123" s="105">
        <v>0.76784849179337</v>
      </c>
      <c r="J123" s="105">
        <v>0.83733714279181004</v>
      </c>
      <c r="K123" s="105">
        <v>0.90326340772181002</v>
      </c>
      <c r="L123" s="105">
        <v>0.99737876334539</v>
      </c>
      <c r="M123" s="105">
        <v>0.80103185586812997</v>
      </c>
      <c r="N123" s="105">
        <v>0.74046926329453999</v>
      </c>
      <c r="O123" s="105">
        <v>0.67034007381913996</v>
      </c>
      <c r="P123" s="105">
        <v>0.86342973416819002</v>
      </c>
      <c r="Q123" s="105">
        <v>0.78864102278598003</v>
      </c>
      <c r="R123" s="105">
        <v>0.74526337639353002</v>
      </c>
      <c r="S123" s="105">
        <v>0.80869349190786</v>
      </c>
      <c r="T123" s="105">
        <v>0.74694140221913996</v>
      </c>
      <c r="U123" s="105">
        <v>0.77541796992571999</v>
      </c>
      <c r="V123" s="105">
        <v>0.90790510519892997</v>
      </c>
      <c r="W123" s="105">
        <v>0.97061346074722998</v>
      </c>
      <c r="X123" s="105">
        <v>0.98309321918978998</v>
      </c>
      <c r="Y123" s="105">
        <v>1.0191586130526999</v>
      </c>
      <c r="Z123" s="105">
        <v>1.2553381094850999</v>
      </c>
      <c r="AA123" s="105">
        <v>1.4147123297252</v>
      </c>
      <c r="AB123" s="105">
        <v>1.3590283345364</v>
      </c>
      <c r="AC123" s="105">
        <v>1.4910936401496999</v>
      </c>
      <c r="AD123" s="105">
        <v>1.6644809470527999</v>
      </c>
      <c r="AE123" s="105">
        <v>1.7075597452154001</v>
      </c>
      <c r="AF123" s="105">
        <v>1.6942080246675999</v>
      </c>
      <c r="AG123" s="105">
        <v>1.7104070075969999</v>
      </c>
      <c r="AH123" s="105">
        <v>1.1662612128184999</v>
      </c>
      <c r="AI123" s="105">
        <v>1.5495821970602</v>
      </c>
      <c r="AJ123" s="105">
        <v>1.675941615625</v>
      </c>
      <c r="AK123" s="105">
        <v>1.7881427803865999</v>
      </c>
      <c r="AL123" s="105">
        <v>1.7144447517368999</v>
      </c>
      <c r="AM123" s="105">
        <v>1.8033609015380001</v>
      </c>
      <c r="AN123" s="105">
        <v>1.8699900914576999</v>
      </c>
      <c r="AO123" s="105">
        <v>1.7759162387848</v>
      </c>
      <c r="AP123" s="105">
        <v>1.9683655315547</v>
      </c>
      <c r="AQ123" s="105">
        <v>2.2944278055526</v>
      </c>
      <c r="AR123" s="105">
        <v>2.8506834123924998</v>
      </c>
      <c r="AS123" s="105">
        <v>3.0496041624335999</v>
      </c>
      <c r="AT123" s="105">
        <v>3.1336975366817001</v>
      </c>
      <c r="AU123" s="105">
        <v>3.4183299525720998</v>
      </c>
      <c r="AV123" s="105">
        <v>3.251291222336</v>
      </c>
      <c r="AW123" s="105">
        <v>3.5527769317228</v>
      </c>
      <c r="AX123" s="105">
        <v>3.2752981103260002</v>
      </c>
      <c r="AY123" s="105">
        <v>4.0110701988653004</v>
      </c>
      <c r="AZ123" s="105">
        <v>3.1281311775634002</v>
      </c>
      <c r="BA123" s="105">
        <v>4.1029980314868997</v>
      </c>
      <c r="BB123" s="105">
        <v>4.3839874381808999</v>
      </c>
      <c r="BC123" s="105">
        <v>4.5941999484235998</v>
      </c>
      <c r="BD123" s="105">
        <v>4.6827031775141998</v>
      </c>
    </row>
    <row r="124" spans="1:56" x14ac:dyDescent="0.2">
      <c r="A124" s="104" t="s">
        <v>150</v>
      </c>
      <c r="B124" s="105">
        <v>9.8946924443835994E-3</v>
      </c>
      <c r="C124" s="105">
        <v>9.9026803282534007E-3</v>
      </c>
      <c r="D124" s="105">
        <v>1.0564469124791E-2</v>
      </c>
      <c r="E124" s="105">
        <v>1.2639544986450001E-2</v>
      </c>
      <c r="F124" s="105">
        <v>1.5421356858076E-2</v>
      </c>
      <c r="G124" s="105">
        <v>1.2894451540528E-2</v>
      </c>
      <c r="H124" s="105">
        <v>1.2759170699080001E-2</v>
      </c>
      <c r="I124" s="105">
        <v>1.3477367184828001E-2</v>
      </c>
      <c r="J124" s="105">
        <v>1.3427809829015E-2</v>
      </c>
      <c r="K124" s="105">
        <v>1.4418999303304E-2</v>
      </c>
      <c r="L124" s="105">
        <v>1.5514859542605E-2</v>
      </c>
      <c r="M124" s="105">
        <v>1.541551626582E-2</v>
      </c>
      <c r="N124" s="105">
        <v>1.5254623059763999E-2</v>
      </c>
      <c r="O124" s="105">
        <v>1.5144054011043E-2</v>
      </c>
      <c r="P124" s="105">
        <v>5.1148570590285998E-2</v>
      </c>
      <c r="Q124" s="105">
        <v>5.6401094845251999E-2</v>
      </c>
      <c r="R124" s="105">
        <v>5.6415849501018002E-2</v>
      </c>
      <c r="S124" s="105">
        <v>6.4121794227015999E-2</v>
      </c>
      <c r="T124" s="105">
        <v>7.8203622885251997E-2</v>
      </c>
      <c r="U124" s="105">
        <v>7.5439769095629994E-2</v>
      </c>
      <c r="V124" s="105">
        <v>9.4560559213046E-2</v>
      </c>
      <c r="W124" s="105">
        <v>9.8057344998931997E-2</v>
      </c>
      <c r="X124" s="105">
        <v>0.10757820189407</v>
      </c>
      <c r="Y124" s="105">
        <v>0.12685428601283999</v>
      </c>
      <c r="Z124" s="105">
        <v>0.27254613722491999</v>
      </c>
      <c r="AA124" s="105">
        <v>0.33503623012367001</v>
      </c>
      <c r="AB124" s="105">
        <v>0.34041726500797997</v>
      </c>
      <c r="AC124" s="105">
        <v>0.30324875396965001</v>
      </c>
      <c r="AD124" s="105">
        <v>0.34330441463825001</v>
      </c>
      <c r="AE124" s="105">
        <v>0.34281122261715002</v>
      </c>
      <c r="AF124" s="105">
        <v>0.62778622455985</v>
      </c>
      <c r="AG124" s="105">
        <v>0.55472162439955996</v>
      </c>
      <c r="AH124" s="105">
        <v>0.67214743935597998</v>
      </c>
      <c r="AI124" s="105">
        <v>0.57750425337661004</v>
      </c>
      <c r="AJ124" s="105">
        <v>0.73887916014962995</v>
      </c>
      <c r="AK124" s="105">
        <v>0.68478835156383</v>
      </c>
      <c r="AL124" s="105">
        <v>0.83652351977976003</v>
      </c>
      <c r="AM124" s="105">
        <v>0.87795174501817996</v>
      </c>
      <c r="AN124" s="105">
        <v>0.95588591963312997</v>
      </c>
      <c r="AO124" s="105">
        <v>0.98419332095544998</v>
      </c>
      <c r="AP124" s="105">
        <v>1.0537291848568</v>
      </c>
      <c r="AQ124" s="105">
        <v>1.144287983793</v>
      </c>
      <c r="AR124" s="105">
        <v>1.442205448638</v>
      </c>
      <c r="AS124" s="105">
        <v>1.6213262396113</v>
      </c>
      <c r="AT124" s="105">
        <v>2.1930514298285999</v>
      </c>
      <c r="AU124" s="105">
        <v>1.5883928337735</v>
      </c>
      <c r="AV124" s="105">
        <v>1.7340968464141</v>
      </c>
      <c r="AW124" s="105">
        <v>1.6080912291566001</v>
      </c>
      <c r="AX124" s="105">
        <v>1.3863425009789001</v>
      </c>
      <c r="AY124" s="105">
        <v>1.5153269031459999</v>
      </c>
      <c r="AZ124" s="105">
        <v>1.2080047332849</v>
      </c>
      <c r="BA124" s="105">
        <v>1.6807572843876</v>
      </c>
      <c r="BB124" s="105">
        <v>1.7894583753425</v>
      </c>
      <c r="BC124" s="105">
        <v>1.7941950394167001</v>
      </c>
      <c r="BD124" s="105">
        <v>1.8823818575955999</v>
      </c>
    </row>
    <row r="125" spans="1:56" x14ac:dyDescent="0.2">
      <c r="A125" s="104" t="s">
        <v>156</v>
      </c>
      <c r="B125" s="105">
        <v>120.89693684424</v>
      </c>
      <c r="C125" s="105">
        <v>121.29648577793</v>
      </c>
      <c r="D125" s="105">
        <v>133.38433758962</v>
      </c>
      <c r="E125" s="105">
        <v>143.50690126512001</v>
      </c>
      <c r="F125" s="105">
        <v>158.31820244900999</v>
      </c>
      <c r="G125" s="105">
        <v>166.62095019329001</v>
      </c>
      <c r="H125" s="105">
        <v>177.77543358565001</v>
      </c>
      <c r="I125" s="105">
        <v>183.82859810039</v>
      </c>
      <c r="J125" s="105">
        <v>206.05787361005</v>
      </c>
      <c r="K125" s="105">
        <v>217.9653371247</v>
      </c>
      <c r="L125" s="105">
        <v>241.04084189528999</v>
      </c>
      <c r="M125" s="105">
        <v>259.21552871173998</v>
      </c>
      <c r="N125" s="105">
        <v>277.73020261072998</v>
      </c>
      <c r="O125" s="105">
        <v>261.41106719586998</v>
      </c>
      <c r="P125" s="105">
        <v>265.13189759222001</v>
      </c>
      <c r="Q125" s="105">
        <v>274.35988371247998</v>
      </c>
      <c r="R125" s="105">
        <v>269.97903059891001</v>
      </c>
      <c r="S125" s="105">
        <v>281.36542809808998</v>
      </c>
      <c r="T125" s="105">
        <v>280.01405160864999</v>
      </c>
      <c r="U125" s="105">
        <v>293.30452716947002</v>
      </c>
      <c r="V125" s="105">
        <v>289.66246129656002</v>
      </c>
      <c r="W125" s="105">
        <v>307.48512213215002</v>
      </c>
      <c r="X125" s="105">
        <v>311.20136052581</v>
      </c>
      <c r="Y125" s="105">
        <v>320.35242598155003</v>
      </c>
      <c r="Z125" s="105">
        <v>346.17309515502001</v>
      </c>
      <c r="AA125" s="105">
        <v>326.25828932709999</v>
      </c>
      <c r="AB125" s="105">
        <v>341.91419067088998</v>
      </c>
      <c r="AC125" s="105">
        <v>360.72757845951998</v>
      </c>
      <c r="AD125" s="105">
        <v>384.00718643868998</v>
      </c>
      <c r="AE125" s="105">
        <v>373.09836533762001</v>
      </c>
      <c r="AF125" s="105">
        <v>396.74313342193</v>
      </c>
      <c r="AG125" s="105">
        <v>394.78587093106</v>
      </c>
      <c r="AH125" s="105">
        <v>400.94517579927998</v>
      </c>
      <c r="AI125" s="105">
        <v>420.70987754563998</v>
      </c>
      <c r="AJ125" s="105">
        <v>430.45810134524999</v>
      </c>
      <c r="AK125" s="105">
        <v>447.32696852129999</v>
      </c>
      <c r="AL125" s="105">
        <v>463.94848613245</v>
      </c>
      <c r="AM125" s="105">
        <v>470.88331528422998</v>
      </c>
      <c r="AN125" s="105">
        <v>472.30269110854999</v>
      </c>
      <c r="AO125" s="105">
        <v>461.57556621024997</v>
      </c>
      <c r="AP125" s="105">
        <v>476.94291939951</v>
      </c>
      <c r="AQ125" s="105">
        <v>486.53496043323997</v>
      </c>
      <c r="AR125" s="105">
        <v>506.23219686235001</v>
      </c>
      <c r="AS125" s="105">
        <v>494.01707739467997</v>
      </c>
      <c r="AT125" s="105">
        <v>480.91217296144998</v>
      </c>
      <c r="AU125" s="105">
        <v>490.42721283048002</v>
      </c>
      <c r="AV125" s="105">
        <v>496.46817192525998</v>
      </c>
      <c r="AW125" s="105">
        <v>500.68748221705999</v>
      </c>
      <c r="AX125" s="105">
        <v>478.15335878566998</v>
      </c>
      <c r="AY125" s="105">
        <v>493.67301192219998</v>
      </c>
      <c r="AZ125" s="105">
        <v>439.03807771709</v>
      </c>
      <c r="BA125" s="105">
        <v>452.72014829543002</v>
      </c>
      <c r="BB125" s="105">
        <v>452.95455841589001</v>
      </c>
      <c r="BC125" s="105">
        <v>475.59548758872</v>
      </c>
      <c r="BD125" s="105">
        <v>475.99211116602999</v>
      </c>
    </row>
    <row r="126" spans="1:56" x14ac:dyDescent="0.2">
      <c r="A126" s="104" t="s">
        <v>171</v>
      </c>
      <c r="B126" s="105">
        <v>9.2244055963268003</v>
      </c>
      <c r="C126" s="105">
        <v>8.6594438230342998</v>
      </c>
      <c r="D126" s="105">
        <v>8.7358571096557007</v>
      </c>
      <c r="E126" s="105">
        <v>10.101663583703999</v>
      </c>
      <c r="F126" s="105">
        <v>10.391931624765</v>
      </c>
      <c r="G126" s="105">
        <v>8.3310689066445001</v>
      </c>
      <c r="H126" s="105">
        <v>8.7493528072995996</v>
      </c>
      <c r="I126" s="105">
        <v>9.0251232395018004</v>
      </c>
      <c r="J126" s="105">
        <v>8.7410565776963995</v>
      </c>
      <c r="K126" s="105">
        <v>9.8989901497733008</v>
      </c>
      <c r="L126" s="105">
        <v>9.0396299612016993</v>
      </c>
      <c r="M126" s="105">
        <v>9.7729180751966993</v>
      </c>
      <c r="N126" s="105">
        <v>8.4176257055488009</v>
      </c>
      <c r="O126" s="105">
        <v>7.8510899773098997</v>
      </c>
      <c r="P126" s="105">
        <v>9.1737213133234992</v>
      </c>
      <c r="Q126" s="105">
        <v>9.7261533440962005</v>
      </c>
      <c r="R126" s="105">
        <v>10.007206960285</v>
      </c>
      <c r="S126" s="105">
        <v>9.6308938987281998</v>
      </c>
      <c r="T126" s="105">
        <v>9.7580857872495006</v>
      </c>
      <c r="U126" s="105">
        <v>10.034167184758999</v>
      </c>
      <c r="V126" s="105">
        <v>11.190228937197</v>
      </c>
      <c r="W126" s="105">
        <v>9.8986341675741993</v>
      </c>
      <c r="X126" s="105">
        <v>8.8049963232845005</v>
      </c>
      <c r="Y126" s="105">
        <v>9.0416530369663004</v>
      </c>
      <c r="Z126" s="105">
        <v>8.7714025000093994</v>
      </c>
      <c r="AA126" s="105">
        <v>8.7169890128883996</v>
      </c>
      <c r="AB126" s="105">
        <v>10.274012653483</v>
      </c>
      <c r="AC126" s="105">
        <v>9.2518094546697007</v>
      </c>
      <c r="AD126" s="105">
        <v>10.167688394699001</v>
      </c>
      <c r="AE126" s="105">
        <v>9.3667098503626001</v>
      </c>
      <c r="AF126" s="105">
        <v>9.0375413893622003</v>
      </c>
      <c r="AG126" s="105">
        <v>9.2213678946526993</v>
      </c>
      <c r="AH126" s="105">
        <v>8.6900743266374008</v>
      </c>
      <c r="AI126" s="105">
        <v>9.4420695115609004</v>
      </c>
      <c r="AJ126" s="105">
        <v>9.2012220171546009</v>
      </c>
      <c r="AK126" s="105">
        <v>9.6630532748616993</v>
      </c>
      <c r="AL126" s="105">
        <v>9.6474017055501005</v>
      </c>
      <c r="AM126" s="105">
        <v>10.361213351403</v>
      </c>
      <c r="AN126" s="105">
        <v>10.142284648754</v>
      </c>
      <c r="AO126" s="105">
        <v>9.1214212097836995</v>
      </c>
      <c r="AP126" s="105">
        <v>9.1751289715735993</v>
      </c>
      <c r="AQ126" s="105">
        <v>10.243939691417999</v>
      </c>
      <c r="AR126" s="105">
        <v>9.6203052526761006</v>
      </c>
      <c r="AS126" s="105">
        <v>8.7966854861368997</v>
      </c>
      <c r="AT126" s="105">
        <v>8.3515447806887</v>
      </c>
      <c r="AU126" s="105">
        <v>7.9327567351623003</v>
      </c>
      <c r="AV126" s="105">
        <v>7.6209049885526996</v>
      </c>
      <c r="AW126" s="105">
        <v>7.9803426877799</v>
      </c>
      <c r="AX126" s="105">
        <v>7.5426831722853001</v>
      </c>
      <c r="AY126" s="105">
        <v>8.6778260676843004</v>
      </c>
      <c r="AZ126" s="105">
        <v>7.5803511370100001</v>
      </c>
      <c r="BA126" s="105">
        <v>7.6339606444032002</v>
      </c>
      <c r="BB126" s="105">
        <v>8.2042101389021003</v>
      </c>
      <c r="BC126" s="105">
        <v>8.0202585977858991</v>
      </c>
      <c r="BD126" s="105">
        <v>7.2973182938059002</v>
      </c>
    </row>
    <row r="127" spans="1:56" x14ac:dyDescent="0.2">
      <c r="A127" s="104" t="s">
        <v>151</v>
      </c>
      <c r="B127" s="105">
        <v>0.24711192699734999</v>
      </c>
      <c r="C127" s="105">
        <v>0.24581085218088999</v>
      </c>
      <c r="D127" s="105">
        <v>0.24818077001520999</v>
      </c>
      <c r="E127" s="105">
        <v>0.25898215655378998</v>
      </c>
      <c r="F127" s="105">
        <v>0.27347735622865998</v>
      </c>
      <c r="G127" s="105">
        <v>0.28661205960462</v>
      </c>
      <c r="H127" s="105">
        <v>0.29081658658843001</v>
      </c>
      <c r="I127" s="105">
        <v>0.29870225897955999</v>
      </c>
      <c r="J127" s="105">
        <v>0.30284826326206998</v>
      </c>
      <c r="K127" s="105">
        <v>0.34170489148431998</v>
      </c>
      <c r="L127" s="105">
        <v>0.33271174021533001</v>
      </c>
      <c r="M127" s="105">
        <v>0.42395278174735002</v>
      </c>
      <c r="N127" s="105">
        <v>0.30232469765030001</v>
      </c>
      <c r="O127" s="105">
        <v>0.32543160727046</v>
      </c>
      <c r="P127" s="105">
        <v>0.31768014681062001</v>
      </c>
      <c r="Q127" s="105">
        <v>0.34289052027449002</v>
      </c>
      <c r="R127" s="105">
        <v>0.2759249602571</v>
      </c>
      <c r="S127" s="105">
        <v>0.43609152443048999</v>
      </c>
      <c r="T127" s="105">
        <v>0.23919980572930999</v>
      </c>
      <c r="U127" s="105">
        <v>0.40472558903948003</v>
      </c>
      <c r="V127" s="105">
        <v>0.31928401207005003</v>
      </c>
      <c r="W127" s="105">
        <v>0.39917153445761</v>
      </c>
      <c r="X127" s="105">
        <v>0.36376010681608001</v>
      </c>
      <c r="Y127" s="105">
        <v>0.35451111058017998</v>
      </c>
      <c r="Z127" s="105">
        <v>0.35416514113503</v>
      </c>
      <c r="AA127" s="105">
        <v>0.36389245291323002</v>
      </c>
      <c r="AB127" s="105">
        <v>0.39635459832559999</v>
      </c>
      <c r="AC127" s="105">
        <v>0.39385068950604002</v>
      </c>
      <c r="AD127" s="105">
        <v>0.40918842660646998</v>
      </c>
      <c r="AE127" s="105">
        <v>0.42621836394850998</v>
      </c>
      <c r="AF127" s="105">
        <v>0.79596877956817003</v>
      </c>
      <c r="AG127" s="105">
        <v>0.83325961527661996</v>
      </c>
      <c r="AH127" s="105">
        <v>0.87307888421613999</v>
      </c>
      <c r="AI127" s="105">
        <v>0.89688881909486995</v>
      </c>
      <c r="AJ127" s="105">
        <v>0.91414721904855001</v>
      </c>
      <c r="AK127" s="105">
        <v>0.94479222124177997</v>
      </c>
      <c r="AL127" s="105">
        <v>1.1346722780547001</v>
      </c>
      <c r="AM127" s="105">
        <v>1.3520962520791</v>
      </c>
      <c r="AN127" s="105">
        <v>1.5614965472483</v>
      </c>
      <c r="AO127" s="105">
        <v>2.0072880723597</v>
      </c>
      <c r="AP127" s="105">
        <v>1.9868744724106999</v>
      </c>
      <c r="AQ127" s="105">
        <v>2.1656015303623</v>
      </c>
      <c r="AR127" s="105">
        <v>2.2711646793914002</v>
      </c>
      <c r="AS127" s="105">
        <v>2.7412472724728998</v>
      </c>
      <c r="AT127" s="105">
        <v>2.9108849816758</v>
      </c>
      <c r="AU127" s="105">
        <v>3.5312351502353998</v>
      </c>
      <c r="AV127" s="105">
        <v>4.5794638986651002</v>
      </c>
      <c r="AW127" s="105">
        <v>5.1611144544087999</v>
      </c>
      <c r="AX127" s="105">
        <v>5.7819805178161001</v>
      </c>
      <c r="AY127" s="105">
        <v>6.1137946199900002</v>
      </c>
      <c r="AZ127" s="105">
        <v>6.8431894022583002</v>
      </c>
      <c r="BA127" s="105">
        <v>7.3008145288313999</v>
      </c>
      <c r="BB127" s="105">
        <v>7.4927832124220997</v>
      </c>
      <c r="BC127" s="105">
        <v>7.1770270444708997</v>
      </c>
      <c r="BD127" s="105">
        <v>7.4121284183393996</v>
      </c>
    </row>
    <row r="128" spans="1:56" x14ac:dyDescent="0.2">
      <c r="A128" s="104" t="s">
        <v>152</v>
      </c>
      <c r="B128" s="105">
        <v>0.68309026310508003</v>
      </c>
      <c r="C128" s="105">
        <v>0.68309147111506996</v>
      </c>
      <c r="D128" s="105">
        <v>0.85631154653965003</v>
      </c>
      <c r="E128" s="105">
        <v>0.82241588928125997</v>
      </c>
      <c r="F128" s="105">
        <v>0.75306315957905001</v>
      </c>
      <c r="G128" s="105">
        <v>0.67795478244633001</v>
      </c>
      <c r="H128" s="105">
        <v>0.76492870543682001</v>
      </c>
      <c r="I128" s="105">
        <v>0.80914610420743005</v>
      </c>
      <c r="J128" s="105">
        <v>0.94260117109744002</v>
      </c>
      <c r="K128" s="105">
        <v>0.91893997642506997</v>
      </c>
      <c r="L128" s="105">
        <v>1.0210575521565</v>
      </c>
      <c r="M128" s="105">
        <v>1.1558180871099999</v>
      </c>
      <c r="N128" s="105">
        <v>1.3231615309138001</v>
      </c>
      <c r="O128" s="105">
        <v>0.98100950712167001</v>
      </c>
      <c r="P128" s="105">
        <v>1.3382599264187001</v>
      </c>
      <c r="Q128" s="105">
        <v>1.1693018525268</v>
      </c>
      <c r="R128" s="105">
        <v>1.8836706081696999</v>
      </c>
      <c r="S128" s="105">
        <v>1.9747183445033001</v>
      </c>
      <c r="T128" s="105">
        <v>2.1477491229611001</v>
      </c>
      <c r="U128" s="105">
        <v>2.3283984848146</v>
      </c>
      <c r="V128" s="105">
        <v>2.3218979428052</v>
      </c>
      <c r="W128" s="105">
        <v>2.2182284490939002</v>
      </c>
      <c r="X128" s="105">
        <v>2.1759782007694</v>
      </c>
      <c r="Y128" s="105">
        <v>2.8132911711326001</v>
      </c>
      <c r="Z128" s="105">
        <v>2.5155141271288</v>
      </c>
      <c r="AA128" s="105">
        <v>2.3859318182662999</v>
      </c>
      <c r="AB128" s="105">
        <v>2.3312310250235</v>
      </c>
      <c r="AC128" s="105">
        <v>2.4770776976561999</v>
      </c>
      <c r="AD128" s="105">
        <v>2.3839510164419999</v>
      </c>
      <c r="AE128" s="105">
        <v>2.4177359412883002</v>
      </c>
      <c r="AF128" s="105">
        <v>2.1349856148341999</v>
      </c>
      <c r="AG128" s="105">
        <v>2.4949129294294998</v>
      </c>
      <c r="AH128" s="105">
        <v>2.3242297997537</v>
      </c>
      <c r="AI128" s="105">
        <v>2.6135400562897</v>
      </c>
      <c r="AJ128" s="105">
        <v>2.6068535986988999</v>
      </c>
      <c r="AK128" s="105">
        <v>2.6348579484185999</v>
      </c>
      <c r="AL128" s="105">
        <v>2.6594290566799001</v>
      </c>
      <c r="AM128" s="105">
        <v>2.7234494416488002</v>
      </c>
      <c r="AN128" s="105">
        <v>2.7326504873253001</v>
      </c>
      <c r="AO128" s="105">
        <v>2.5185307607706999</v>
      </c>
      <c r="AP128" s="105">
        <v>2.5947048521595999</v>
      </c>
      <c r="AQ128" s="105">
        <v>2.5818329139848002</v>
      </c>
      <c r="AR128" s="105">
        <v>2.724410037063</v>
      </c>
      <c r="AS128" s="105">
        <v>2.3827162433926001</v>
      </c>
      <c r="AT128" s="105">
        <v>2.3693787828481998</v>
      </c>
      <c r="AU128" s="105">
        <v>1.6722297155488</v>
      </c>
      <c r="AV128" s="105">
        <v>1.3654825127521999</v>
      </c>
      <c r="AW128" s="105">
        <v>1.5581900555313</v>
      </c>
      <c r="AX128" s="105">
        <v>1.5673793231802999</v>
      </c>
      <c r="AY128" s="105">
        <v>1.6730130304244999</v>
      </c>
      <c r="AZ128" s="105">
        <v>1.6204331045408</v>
      </c>
      <c r="BA128" s="105">
        <v>1.6274448638301</v>
      </c>
      <c r="BB128" s="105">
        <v>1.7963423408993999</v>
      </c>
      <c r="BC128" s="105">
        <v>1.7877399902780999</v>
      </c>
      <c r="BD128" s="105">
        <v>1.8083316956046001</v>
      </c>
    </row>
    <row r="129" spans="1:56" x14ac:dyDescent="0.2">
      <c r="A129" s="104" t="s">
        <v>161</v>
      </c>
      <c r="B129" s="105">
        <v>4.8125199695637004</v>
      </c>
      <c r="C129" s="105">
        <v>4.8352019728347999</v>
      </c>
      <c r="D129" s="105">
        <v>4.7252796553731997</v>
      </c>
      <c r="E129" s="105">
        <v>3.7662427781239001</v>
      </c>
      <c r="F129" s="105">
        <v>4.3417869668606999</v>
      </c>
      <c r="G129" s="105">
        <v>4.2577832626048</v>
      </c>
      <c r="H129" s="105">
        <v>4.5508655799008997</v>
      </c>
      <c r="I129" s="105">
        <v>4.8729862427104997</v>
      </c>
      <c r="J129" s="105">
        <v>5.0494154447364998</v>
      </c>
      <c r="K129" s="105">
        <v>5.2553454449679</v>
      </c>
      <c r="L129" s="105">
        <v>5.5535111536311996</v>
      </c>
      <c r="M129" s="105">
        <v>5.5045226853177001</v>
      </c>
      <c r="N129" s="105">
        <v>5.6968584478605999</v>
      </c>
      <c r="O129" s="105">
        <v>5.5244279558595997</v>
      </c>
      <c r="P129" s="105">
        <v>6.0369475717718002</v>
      </c>
      <c r="Q129" s="105">
        <v>6.3629029715207004</v>
      </c>
      <c r="R129" s="105">
        <v>6.6657377850564004</v>
      </c>
      <c r="S129" s="105">
        <v>5.0600858770958999</v>
      </c>
      <c r="T129" s="105">
        <v>4.7667648080139999</v>
      </c>
      <c r="U129" s="105">
        <v>4.7103726915425002</v>
      </c>
      <c r="V129" s="105">
        <v>4.4326462867087004</v>
      </c>
      <c r="W129" s="105">
        <v>4.2913340414869001</v>
      </c>
      <c r="X129" s="105">
        <v>4.5496205470291997</v>
      </c>
      <c r="Y129" s="105">
        <v>5.0874130448877999</v>
      </c>
      <c r="Z129" s="105">
        <v>6.1001013727156002</v>
      </c>
      <c r="AA129" s="105">
        <v>7.4001016276801002</v>
      </c>
      <c r="AB129" s="105">
        <v>7.7815046221250004</v>
      </c>
      <c r="AC129" s="105">
        <v>7.7466499424368997</v>
      </c>
      <c r="AD129" s="105">
        <v>8.4254414693069002</v>
      </c>
      <c r="AE129" s="105">
        <v>9.2448100754445992</v>
      </c>
      <c r="AF129" s="105">
        <v>10.041980490914</v>
      </c>
      <c r="AG129" s="105">
        <v>8.7747692046945005</v>
      </c>
      <c r="AH129" s="105">
        <v>8.8446214345698007</v>
      </c>
      <c r="AI129" s="105">
        <v>10.958422096608</v>
      </c>
      <c r="AJ129" s="105">
        <v>10.631134507601001</v>
      </c>
      <c r="AK129" s="105">
        <v>11.242179811395999</v>
      </c>
      <c r="AL129" s="105">
        <v>10.455569792821001</v>
      </c>
      <c r="AM129" s="105">
        <v>10.923781218329999</v>
      </c>
      <c r="AN129" s="105">
        <v>8.3602631489362</v>
      </c>
      <c r="AO129" s="105">
        <v>7.7887337746596996</v>
      </c>
      <c r="AP129" s="105">
        <v>8.6324240684333997</v>
      </c>
      <c r="AQ129" s="105">
        <v>9.1725148523642996</v>
      </c>
      <c r="AR129" s="105">
        <v>12.557677400853001</v>
      </c>
      <c r="AS129" s="105">
        <v>14.220624275021001</v>
      </c>
      <c r="AT129" s="105">
        <v>17.742259339814002</v>
      </c>
      <c r="AU129" s="105">
        <v>19.74061689633</v>
      </c>
      <c r="AV129" s="105">
        <v>22.980644214956001</v>
      </c>
      <c r="AW129" s="105">
        <v>33.753876523663003</v>
      </c>
      <c r="AX129" s="105">
        <v>33.518733438683</v>
      </c>
      <c r="AY129" s="105">
        <v>34.391103398860999</v>
      </c>
      <c r="AZ129" s="105">
        <v>34.718610567515</v>
      </c>
      <c r="BA129" s="105">
        <v>31.837736691768999</v>
      </c>
      <c r="BB129" s="105">
        <v>31.031013779245999</v>
      </c>
      <c r="BC129" s="105">
        <v>31.240966631944001</v>
      </c>
      <c r="BD129" s="105">
        <v>31.362831033077001</v>
      </c>
    </row>
    <row r="130" spans="1:56" x14ac:dyDescent="0.2">
      <c r="A130" s="104" t="s">
        <v>158</v>
      </c>
      <c r="B130" s="105">
        <v>5.5787759784580002</v>
      </c>
      <c r="C130" s="105">
        <v>5.5778848648416997</v>
      </c>
      <c r="D130" s="105">
        <v>5.1301088406620003</v>
      </c>
      <c r="E130" s="105">
        <v>5.5143824075943</v>
      </c>
      <c r="F130" s="105">
        <v>6.1327836989793001</v>
      </c>
      <c r="G130" s="105">
        <v>6.3097986210375003</v>
      </c>
      <c r="H130" s="105">
        <v>6.5079691909596997</v>
      </c>
      <c r="I130" s="105">
        <v>7.4153385589576004</v>
      </c>
      <c r="J130" s="105">
        <v>7.9996000310974997</v>
      </c>
      <c r="K130" s="105">
        <v>8.5072749609583997</v>
      </c>
      <c r="L130" s="105">
        <v>9.3393858940352992</v>
      </c>
      <c r="M130" s="105">
        <v>8.751179332685</v>
      </c>
      <c r="N130" s="105">
        <v>9.4338531518958995</v>
      </c>
      <c r="O130" s="105">
        <v>9.6820067589575007</v>
      </c>
      <c r="P130" s="105">
        <v>10.316071693124</v>
      </c>
      <c r="Q130" s="105">
        <v>11.927845807294</v>
      </c>
      <c r="R130" s="105">
        <v>13.062017417059</v>
      </c>
      <c r="S130" s="105">
        <v>13.869384379974001</v>
      </c>
      <c r="T130" s="105">
        <v>14.706842907013</v>
      </c>
      <c r="U130" s="105">
        <v>13.966563685144999</v>
      </c>
      <c r="V130" s="105">
        <v>13.147884609653</v>
      </c>
      <c r="W130" s="105">
        <v>14.858263055647001</v>
      </c>
      <c r="X130" s="105">
        <v>12.957341083608</v>
      </c>
      <c r="Y130" s="105">
        <v>11.937255400432999</v>
      </c>
      <c r="Z130" s="105">
        <v>10.406290506089</v>
      </c>
      <c r="AA130" s="105">
        <v>10.343856822985</v>
      </c>
      <c r="AB130" s="105">
        <v>8.7427978769551</v>
      </c>
      <c r="AC130" s="105">
        <v>8.5693156928610001</v>
      </c>
      <c r="AD130" s="105">
        <v>8.5963138291976993</v>
      </c>
      <c r="AE130" s="105">
        <v>8.6539361369997003</v>
      </c>
      <c r="AF130" s="105">
        <v>9.0404927864596996</v>
      </c>
      <c r="AG130" s="105">
        <v>9.0123217267976994</v>
      </c>
      <c r="AH130" s="105">
        <v>9.6580318206352</v>
      </c>
      <c r="AI130" s="105">
        <v>9.3624745304597994</v>
      </c>
      <c r="AJ130" s="105">
        <v>9.5770001772912998</v>
      </c>
      <c r="AK130" s="105">
        <v>11.129106805109</v>
      </c>
      <c r="AL130" s="105">
        <v>12.717367884984</v>
      </c>
      <c r="AM130" s="105">
        <v>13.210391703477001</v>
      </c>
      <c r="AN130" s="105">
        <v>13.205999923919</v>
      </c>
      <c r="AO130" s="105">
        <v>13.928652316566</v>
      </c>
      <c r="AP130" s="105">
        <v>14.905670804241</v>
      </c>
      <c r="AQ130" s="105">
        <v>16.235978551100001</v>
      </c>
      <c r="AR130" s="105">
        <v>17.659486240540001</v>
      </c>
      <c r="AS130" s="105">
        <v>19.179129259393001</v>
      </c>
      <c r="AT130" s="105">
        <v>19.530335687240999</v>
      </c>
      <c r="AU130" s="105">
        <v>18.025909965863001</v>
      </c>
      <c r="AV130" s="105">
        <v>19.116819172164998</v>
      </c>
      <c r="AW130" s="105">
        <v>21.075325465412</v>
      </c>
      <c r="AX130" s="105">
        <v>22.956680504790999</v>
      </c>
      <c r="AY130" s="105">
        <v>25.335529056919999</v>
      </c>
      <c r="AZ130" s="105">
        <v>22.515519162876</v>
      </c>
      <c r="BA130" s="105">
        <v>24.888666366380001</v>
      </c>
      <c r="BB130" s="105">
        <v>24.955332480730998</v>
      </c>
      <c r="BC130" s="105">
        <v>27.152554036150999</v>
      </c>
      <c r="BD130" s="105">
        <v>27.657810403456999</v>
      </c>
    </row>
    <row r="131" spans="1:56" x14ac:dyDescent="0.2">
      <c r="A131" s="104" t="s">
        <v>160</v>
      </c>
      <c r="B131" s="105">
        <v>3.1581610031590999</v>
      </c>
      <c r="C131" s="105">
        <v>3.1705420327747</v>
      </c>
      <c r="D131" s="105">
        <v>2.9156626500180001</v>
      </c>
      <c r="E131" s="105">
        <v>3.1029256432732</v>
      </c>
      <c r="F131" s="105">
        <v>2.9303301199207001</v>
      </c>
      <c r="G131" s="105">
        <v>2.5306912337503</v>
      </c>
      <c r="H131" s="105">
        <v>2.5682537696982002</v>
      </c>
      <c r="I131" s="105">
        <v>2.4963919640571999</v>
      </c>
      <c r="J131" s="105">
        <v>2.1792507903903999</v>
      </c>
      <c r="K131" s="105">
        <v>2.0588590659203998</v>
      </c>
      <c r="L131" s="105">
        <v>2.4898106182344</v>
      </c>
      <c r="M131" s="105">
        <v>2.1928236081893</v>
      </c>
      <c r="N131" s="105">
        <v>2.0219766313230001</v>
      </c>
      <c r="O131" s="105">
        <v>1.8437666070006999</v>
      </c>
      <c r="P131" s="105">
        <v>1.5537093314032</v>
      </c>
      <c r="Q131" s="105">
        <v>1.5762970338841</v>
      </c>
      <c r="R131" s="105">
        <v>1.5411125490296</v>
      </c>
      <c r="S131" s="105">
        <v>1.5403058193848</v>
      </c>
      <c r="T131" s="105">
        <v>1.5483545249394</v>
      </c>
      <c r="U131" s="105">
        <v>1.5313368989139</v>
      </c>
      <c r="V131" s="105">
        <v>1.1618605700480999</v>
      </c>
      <c r="W131" s="105">
        <v>0.97432487924026001</v>
      </c>
      <c r="X131" s="105">
        <v>1.1614195844116999</v>
      </c>
      <c r="Y131" s="105">
        <v>1.3511429060425999</v>
      </c>
      <c r="Z131" s="105">
        <v>1.1451852366955</v>
      </c>
      <c r="AA131" s="105">
        <v>1.2574515542408999</v>
      </c>
      <c r="AB131" s="105">
        <v>1.2133589472376001</v>
      </c>
      <c r="AC131" s="105">
        <v>1.3414451528836</v>
      </c>
      <c r="AD131" s="105">
        <v>1.2963681247771</v>
      </c>
      <c r="AE131" s="105">
        <v>1.2899733863831</v>
      </c>
      <c r="AF131" s="105">
        <v>1.5709945555058</v>
      </c>
      <c r="AG131" s="105">
        <v>1.8965751266590001</v>
      </c>
      <c r="AH131" s="105">
        <v>1.9873496544578999</v>
      </c>
      <c r="AI131" s="105">
        <v>2.5255885754637002</v>
      </c>
      <c r="AJ131" s="105">
        <v>2.7803217236631999</v>
      </c>
      <c r="AK131" s="105">
        <v>2.6658091805813</v>
      </c>
      <c r="AL131" s="105">
        <v>2.8270751631965001</v>
      </c>
      <c r="AM131" s="105">
        <v>3.2439524469054</v>
      </c>
      <c r="AN131" s="105">
        <v>3.1493963206507001</v>
      </c>
      <c r="AO131" s="105">
        <v>3.4029566106975002</v>
      </c>
      <c r="AP131" s="105">
        <v>3.6055523795991</v>
      </c>
      <c r="AQ131" s="105">
        <v>4.2489104206672996</v>
      </c>
      <c r="AR131" s="105">
        <v>4.7019177301340003</v>
      </c>
      <c r="AS131" s="105">
        <v>5.1173895162129002</v>
      </c>
      <c r="AT131" s="105">
        <v>5.7908128505542997</v>
      </c>
      <c r="AU131" s="105">
        <v>6.4582363719079003</v>
      </c>
      <c r="AV131" s="105">
        <v>8.3318708302054993</v>
      </c>
      <c r="AW131" s="105">
        <v>8.3121671184164008</v>
      </c>
      <c r="AX131" s="105">
        <v>8.0554483986721994</v>
      </c>
      <c r="AY131" s="105">
        <v>8.6293328467231003</v>
      </c>
      <c r="AZ131" s="105">
        <v>7.9534373310515996</v>
      </c>
      <c r="BA131" s="105">
        <v>9.1439183252852008</v>
      </c>
      <c r="BB131" s="105">
        <v>10.897192470130999</v>
      </c>
      <c r="BC131" s="105">
        <v>10.719047104969</v>
      </c>
      <c r="BD131" s="105">
        <v>10.112699277307</v>
      </c>
    </row>
    <row r="132" spans="1:56" x14ac:dyDescent="0.2">
      <c r="A132" s="104" t="s">
        <v>154</v>
      </c>
      <c r="B132" s="105">
        <v>0.33318015289932001</v>
      </c>
      <c r="C132" s="105">
        <v>0.33470052987688997</v>
      </c>
      <c r="D132" s="105">
        <v>0.33686119178666002</v>
      </c>
      <c r="E132" s="105">
        <v>0.34922293048804998</v>
      </c>
      <c r="F132" s="105">
        <v>0.37422499028387002</v>
      </c>
      <c r="G132" s="105">
        <v>0.38987453624152002</v>
      </c>
      <c r="H132" s="105">
        <v>0.40235607038114002</v>
      </c>
      <c r="I132" s="105">
        <v>0.41559815323344002</v>
      </c>
      <c r="J132" s="105">
        <v>0.42309520515607002</v>
      </c>
      <c r="K132" s="105">
        <v>0.47929301890892001</v>
      </c>
      <c r="L132" s="105">
        <v>0.47646947746847002</v>
      </c>
      <c r="M132" s="105">
        <v>0.43937043643224</v>
      </c>
      <c r="N132" s="105">
        <v>0.41077486387609002</v>
      </c>
      <c r="O132" s="105">
        <v>0.44590882518869002</v>
      </c>
      <c r="P132" s="105">
        <v>0.62338757480763995</v>
      </c>
      <c r="Q132" s="105">
        <v>0.61870930963575999</v>
      </c>
      <c r="R132" s="105">
        <v>0.38674256167642002</v>
      </c>
      <c r="S132" s="105">
        <v>0.70577549094401004</v>
      </c>
      <c r="T132" s="105">
        <v>0.83598819882152997</v>
      </c>
      <c r="U132" s="105">
        <v>0.88906823525572998</v>
      </c>
      <c r="V132" s="105">
        <v>0.70709355734916002</v>
      </c>
      <c r="W132" s="105">
        <v>0.89663118050486001</v>
      </c>
      <c r="X132" s="105">
        <v>2.2897223281875001</v>
      </c>
      <c r="Y132" s="105">
        <v>2.2670489600956998</v>
      </c>
      <c r="Z132" s="105">
        <v>2.3566993677060002</v>
      </c>
      <c r="AA132" s="105">
        <v>2.4526971925710002</v>
      </c>
      <c r="AB132" s="105">
        <v>2.4292045044443</v>
      </c>
      <c r="AC132" s="105">
        <v>2.3872133400600002</v>
      </c>
      <c r="AD132" s="105">
        <v>2.4399975182563001</v>
      </c>
      <c r="AE132" s="105">
        <v>2.5178016693618002</v>
      </c>
      <c r="AF132" s="105">
        <v>1.0581975954914</v>
      </c>
      <c r="AG132" s="105">
        <v>1.1704652104241999</v>
      </c>
      <c r="AH132" s="105">
        <v>1.2996734095419</v>
      </c>
      <c r="AI132" s="105">
        <v>1.3629623613166999</v>
      </c>
      <c r="AJ132" s="105">
        <v>1.4866725969842001</v>
      </c>
      <c r="AK132" s="105">
        <v>1.5382700694342999</v>
      </c>
      <c r="AL132" s="105">
        <v>1.6903530815796</v>
      </c>
      <c r="AM132" s="105">
        <v>1.8808162999131</v>
      </c>
      <c r="AN132" s="105">
        <v>2.1027760829169</v>
      </c>
      <c r="AO132" s="105">
        <v>2.0973128522354001</v>
      </c>
      <c r="AP132" s="105">
        <v>2.1069409169418001</v>
      </c>
      <c r="AQ132" s="105">
        <v>2.2650260772338999</v>
      </c>
      <c r="AR132" s="105">
        <v>2.5265432324117998</v>
      </c>
      <c r="AS132" s="105">
        <v>2.3152728561465001</v>
      </c>
      <c r="AT132" s="105">
        <v>2.6827389491240998</v>
      </c>
      <c r="AU132" s="105">
        <v>2.7569998554564998</v>
      </c>
      <c r="AV132" s="105">
        <v>2.6247405764142999</v>
      </c>
      <c r="AW132" s="105">
        <v>3.8090156945043998</v>
      </c>
      <c r="AX132" s="105">
        <v>4.4354529763967996</v>
      </c>
      <c r="AY132" s="105">
        <v>4.4862265904493004</v>
      </c>
      <c r="AZ132" s="105">
        <v>4.6353547338170999</v>
      </c>
      <c r="BA132" s="105">
        <v>4.4111353451064996</v>
      </c>
      <c r="BB132" s="105">
        <v>5.0262704695120997</v>
      </c>
      <c r="BC132" s="105">
        <v>4.8273968548701003</v>
      </c>
      <c r="BD132" s="105">
        <v>5.0116323959272</v>
      </c>
    </row>
    <row r="133" spans="1:56" x14ac:dyDescent="0.2">
      <c r="A133" s="104" t="s">
        <v>153</v>
      </c>
      <c r="B133" s="105">
        <v>0.21309970543830001</v>
      </c>
      <c r="C133" s="105">
        <v>0.21556682944675001</v>
      </c>
      <c r="D133" s="105">
        <v>0.25610079421186999</v>
      </c>
      <c r="E133" s="105">
        <v>0.25997142052356997</v>
      </c>
      <c r="F133" s="105">
        <v>0.23816662485713</v>
      </c>
      <c r="G133" s="105">
        <v>0.27574485099509999</v>
      </c>
      <c r="H133" s="105">
        <v>0.25740276253359001</v>
      </c>
      <c r="I133" s="105">
        <v>0.28105710610807</v>
      </c>
      <c r="J133" s="105">
        <v>0.28447804536364002</v>
      </c>
      <c r="K133" s="105">
        <v>0.28367727346179</v>
      </c>
      <c r="L133" s="105">
        <v>0.29763033163445002</v>
      </c>
      <c r="M133" s="105">
        <v>0.29709736818353999</v>
      </c>
      <c r="N133" s="105">
        <v>0.29606104249303</v>
      </c>
      <c r="O133" s="105">
        <v>0.28682991452534001</v>
      </c>
      <c r="P133" s="105">
        <v>0.27541471425030001</v>
      </c>
      <c r="Q133" s="105">
        <v>0.31916333409820002</v>
      </c>
      <c r="R133" s="105">
        <v>0.34576621555828002</v>
      </c>
      <c r="S133" s="105">
        <v>0.40260393106402997</v>
      </c>
      <c r="T133" s="105">
        <v>0.50516997463029001</v>
      </c>
      <c r="U133" s="105">
        <v>0.66944565795747002</v>
      </c>
      <c r="V133" s="105">
        <v>0.72069212052618004</v>
      </c>
      <c r="W133" s="105">
        <v>0.62580878314428001</v>
      </c>
      <c r="X133" s="105">
        <v>0.66107057274789005</v>
      </c>
      <c r="Y133" s="105">
        <v>0.82337543571808003</v>
      </c>
      <c r="Z133" s="105">
        <v>0.82882098422616002</v>
      </c>
      <c r="AA133" s="105">
        <v>0.82380073297255996</v>
      </c>
      <c r="AB133" s="105">
        <v>0.81482092495251002</v>
      </c>
      <c r="AC133" s="105">
        <v>0.84430486619113998</v>
      </c>
      <c r="AD133" s="105">
        <v>0.85529463759767999</v>
      </c>
      <c r="AE133" s="105">
        <v>0.86418641900966997</v>
      </c>
      <c r="AF133" s="105">
        <v>0.67250285259975995</v>
      </c>
      <c r="AG133" s="105">
        <v>0.67297142596519999</v>
      </c>
      <c r="AH133" s="105">
        <v>0.71309056275867999</v>
      </c>
      <c r="AI133" s="105">
        <v>0.72712521207346004</v>
      </c>
      <c r="AJ133" s="105">
        <v>0.71498047008648002</v>
      </c>
      <c r="AK133" s="105">
        <v>0.71564507574050995</v>
      </c>
      <c r="AL133" s="105">
        <v>0.77850479794563998</v>
      </c>
      <c r="AM133" s="105">
        <v>0.83378250198768</v>
      </c>
      <c r="AN133" s="105">
        <v>0.84933213407111996</v>
      </c>
      <c r="AO133" s="105">
        <v>0.92859063578471002</v>
      </c>
      <c r="AP133" s="105">
        <v>0.99805409049322003</v>
      </c>
      <c r="AQ133" s="105">
        <v>1.0388069984846999</v>
      </c>
      <c r="AR133" s="105">
        <v>1.0385921101678</v>
      </c>
      <c r="AS133" s="105">
        <v>1.0402074495671001</v>
      </c>
      <c r="AT133" s="105">
        <v>1.0405623620357001</v>
      </c>
      <c r="AU133" s="105">
        <v>1.0424464269452001</v>
      </c>
      <c r="AV133" s="105">
        <v>1.041670951962</v>
      </c>
      <c r="AW133" s="105">
        <v>1.0416876098985</v>
      </c>
      <c r="AX133" s="105">
        <v>1.0411180283293</v>
      </c>
      <c r="AY133" s="105">
        <v>1.0405555812527001</v>
      </c>
      <c r="AZ133" s="105">
        <v>1.0397962634421001</v>
      </c>
      <c r="BA133" s="105">
        <v>1.0397992803124001</v>
      </c>
      <c r="BB133" s="105">
        <v>1.0397976715424</v>
      </c>
      <c r="BC133" s="105">
        <v>1.0424923465053</v>
      </c>
      <c r="BD133" s="105">
        <v>1.0787550507999999</v>
      </c>
    </row>
    <row r="134" spans="1:56" x14ac:dyDescent="0.2">
      <c r="A134" s="104" t="s">
        <v>155</v>
      </c>
      <c r="B134" s="105">
        <v>0.30645081703274002</v>
      </c>
      <c r="C134" s="105">
        <v>0.30658541508585002</v>
      </c>
      <c r="D134" s="105">
        <v>0.33577186151959998</v>
      </c>
      <c r="E134" s="105">
        <v>0.37408898191077</v>
      </c>
      <c r="F134" s="105">
        <v>0.44328021521497002</v>
      </c>
      <c r="G134" s="105">
        <v>0.46175007659132</v>
      </c>
      <c r="H134" s="105">
        <v>0.51004810126333999</v>
      </c>
      <c r="I134" s="105">
        <v>0.59185216315398004</v>
      </c>
      <c r="J134" s="105">
        <v>0.61982318786946999</v>
      </c>
      <c r="K134" s="105">
        <v>0.62396837421216</v>
      </c>
      <c r="L134" s="105">
        <v>0.58251736584844005</v>
      </c>
      <c r="M134" s="105">
        <v>0.60216034183876999</v>
      </c>
      <c r="N134" s="105">
        <v>0.55453231850592999</v>
      </c>
      <c r="O134" s="105">
        <v>0.63069891138878997</v>
      </c>
      <c r="P134" s="105">
        <v>0.67766244060410996</v>
      </c>
      <c r="Q134" s="105">
        <v>0.63637715712787002</v>
      </c>
      <c r="R134" s="105">
        <v>0.78817020470479005</v>
      </c>
      <c r="S134" s="105">
        <v>0.83346665687063004</v>
      </c>
      <c r="T134" s="105">
        <v>0.92290809017325004</v>
      </c>
      <c r="U134" s="105">
        <v>1.0403337730274</v>
      </c>
      <c r="V134" s="105">
        <v>1.1870529230136</v>
      </c>
      <c r="W134" s="105">
        <v>1.2714313419393</v>
      </c>
      <c r="X134" s="105">
        <v>1.3431094993776</v>
      </c>
      <c r="Y134" s="105">
        <v>1.4806942728426999</v>
      </c>
      <c r="Z134" s="105">
        <v>1.5250142830810001</v>
      </c>
      <c r="AA134" s="105">
        <v>1.5621007529918001</v>
      </c>
      <c r="AB134" s="105">
        <v>1.6363957863570999</v>
      </c>
      <c r="AC134" s="105">
        <v>1.6433599055926</v>
      </c>
      <c r="AD134" s="105">
        <v>1.8024544014252999</v>
      </c>
      <c r="AE134" s="105">
        <v>2.2091033940782001</v>
      </c>
      <c r="AF134" s="105">
        <v>2.4432588328625</v>
      </c>
      <c r="AG134" s="105">
        <v>2.5836069465692</v>
      </c>
      <c r="AH134" s="105">
        <v>2.6372438218415999</v>
      </c>
      <c r="AI134" s="105">
        <v>2.7614625117083</v>
      </c>
      <c r="AJ134" s="105">
        <v>2.7849489309686</v>
      </c>
      <c r="AK134" s="105">
        <v>2.9792707180529998</v>
      </c>
      <c r="AL134" s="105">
        <v>3.3222923765455001</v>
      </c>
      <c r="AM134" s="105">
        <v>3.4142630404907002</v>
      </c>
      <c r="AN134" s="105">
        <v>3.4878792669554999</v>
      </c>
      <c r="AO134" s="105">
        <v>3.4382125772827998</v>
      </c>
      <c r="AP134" s="105">
        <v>3.6756959730480001</v>
      </c>
      <c r="AQ134" s="105">
        <v>3.6565334292776002</v>
      </c>
      <c r="AR134" s="105">
        <v>3.743651951345</v>
      </c>
      <c r="AS134" s="105">
        <v>3.8572430969694</v>
      </c>
      <c r="AT134" s="105">
        <v>3.9904758564662002</v>
      </c>
      <c r="AU134" s="105">
        <v>3.9906879960652999</v>
      </c>
      <c r="AV134" s="105">
        <v>4.0648651010526002</v>
      </c>
      <c r="AW134" s="105">
        <v>4.2071421322728</v>
      </c>
      <c r="AX134" s="105">
        <v>4.1718214478995996</v>
      </c>
      <c r="AY134" s="105">
        <v>4.2051757805246002</v>
      </c>
      <c r="AZ134" s="105">
        <v>3.7449547129863001</v>
      </c>
      <c r="BA134" s="105">
        <v>3.9879357541250999</v>
      </c>
      <c r="BB134" s="105">
        <v>4.0498732104358997</v>
      </c>
      <c r="BC134" s="105">
        <v>4.3224977066551</v>
      </c>
      <c r="BD134" s="105">
        <v>4.4054671503921004</v>
      </c>
    </row>
    <row r="135" spans="1:56" x14ac:dyDescent="0.2">
      <c r="A135" s="104" t="s">
        <v>148</v>
      </c>
      <c r="B135" s="105">
        <v>0.34570234915187997</v>
      </c>
      <c r="C135" s="105">
        <v>0.34234777577452002</v>
      </c>
      <c r="D135" s="105">
        <v>0.36572020350460999</v>
      </c>
      <c r="E135" s="105">
        <v>0.39203918891360001</v>
      </c>
      <c r="F135" s="105">
        <v>0.41095444322954999</v>
      </c>
      <c r="G135" s="105">
        <v>0.46869973620819999</v>
      </c>
      <c r="H135" s="105">
        <v>0.44802506550943</v>
      </c>
      <c r="I135" s="105">
        <v>0.44762863759060001</v>
      </c>
      <c r="J135" s="105">
        <v>0.45490085840714001</v>
      </c>
      <c r="K135" s="105">
        <v>0.45762700100732001</v>
      </c>
      <c r="L135" s="105">
        <v>0.51340404513820004</v>
      </c>
      <c r="M135" s="105">
        <v>0.50217858786504999</v>
      </c>
      <c r="N135" s="105">
        <v>0.42960811649733999</v>
      </c>
      <c r="O135" s="105">
        <v>0.38920346502191999</v>
      </c>
      <c r="P135" s="105">
        <v>0.35953346802373998</v>
      </c>
      <c r="Q135" s="105">
        <v>0.37713314199106002</v>
      </c>
      <c r="R135" s="105">
        <v>0.36435994030353003</v>
      </c>
      <c r="S135" s="105">
        <v>0.48444309807093</v>
      </c>
      <c r="T135" s="105">
        <v>0.42852478021709001</v>
      </c>
      <c r="U135" s="105">
        <v>0.48752010813642999</v>
      </c>
      <c r="V135" s="105">
        <v>1.5367616285507999</v>
      </c>
      <c r="W135" s="105">
        <v>1.7678513904301001</v>
      </c>
      <c r="X135" s="105">
        <v>1.9312610265896</v>
      </c>
      <c r="Y135" s="105">
        <v>1.9581838613608999</v>
      </c>
      <c r="Z135" s="105">
        <v>2.0402457519946</v>
      </c>
      <c r="AA135" s="105">
        <v>2.0878546704980998</v>
      </c>
      <c r="AB135" s="105">
        <v>2.2305269013897999</v>
      </c>
      <c r="AC135" s="105">
        <v>2.5128377747750998</v>
      </c>
      <c r="AD135" s="105">
        <v>2.6671027262023999</v>
      </c>
      <c r="AE135" s="105">
        <v>2.7436117009880001</v>
      </c>
      <c r="AF135" s="105">
        <v>3.0983604701394998</v>
      </c>
      <c r="AG135" s="105">
        <v>3.1665759907008999</v>
      </c>
      <c r="AH135" s="105">
        <v>3.1305477032783</v>
      </c>
      <c r="AI135" s="105">
        <v>3.1574622880111001</v>
      </c>
      <c r="AJ135" s="105">
        <v>3.1468142498051002</v>
      </c>
      <c r="AK135" s="105">
        <v>3.5682836222940999</v>
      </c>
      <c r="AL135" s="105">
        <v>3.7865895851057001</v>
      </c>
      <c r="AM135" s="105">
        <v>4.0794116792469</v>
      </c>
      <c r="AN135" s="105">
        <v>4.2837600712475004</v>
      </c>
      <c r="AO135" s="105">
        <v>4.1578909638979002</v>
      </c>
      <c r="AP135" s="105">
        <v>4.4850705889953</v>
      </c>
      <c r="AQ135" s="105">
        <v>5.7394194044151998</v>
      </c>
      <c r="AR135" s="105">
        <v>5.6829850036401002</v>
      </c>
      <c r="AS135" s="105">
        <v>5.0230931999099999</v>
      </c>
      <c r="AT135" s="105">
        <v>4.9717620922684</v>
      </c>
      <c r="AU135" s="105">
        <v>4.9089561129710004</v>
      </c>
      <c r="AV135" s="105">
        <v>4.9058916872368004</v>
      </c>
      <c r="AW135" s="105">
        <v>5.4080079296151</v>
      </c>
      <c r="AX135" s="105">
        <v>5.4582031867743002</v>
      </c>
      <c r="AY135" s="105">
        <v>5.6073762642069997</v>
      </c>
      <c r="AZ135" s="105">
        <v>5.2062649178768998</v>
      </c>
      <c r="BA135" s="105">
        <v>6.1189325058030004</v>
      </c>
      <c r="BB135" s="105">
        <v>5.6022903626309999</v>
      </c>
      <c r="BC135" s="105">
        <v>4.7047463625116004</v>
      </c>
      <c r="BD135" s="105">
        <v>4.7949478280440996</v>
      </c>
    </row>
    <row r="136" spans="1:56" x14ac:dyDescent="0.2">
      <c r="A136" s="104" t="s">
        <v>149</v>
      </c>
      <c r="B136" s="105">
        <v>27.482792549612999</v>
      </c>
      <c r="C136" s="105">
        <v>27.877603483127</v>
      </c>
      <c r="D136" s="105">
        <v>14.921561164950999</v>
      </c>
      <c r="E136" s="105">
        <v>15.410089360658001</v>
      </c>
      <c r="F136" s="105">
        <v>18.45236216767</v>
      </c>
      <c r="G136" s="105">
        <v>19.843462820176999</v>
      </c>
      <c r="H136" s="105">
        <v>21.842445519409001</v>
      </c>
      <c r="I136" s="105">
        <v>21.483150504828998</v>
      </c>
      <c r="J136" s="105">
        <v>27.564914457141999</v>
      </c>
      <c r="K136" s="105">
        <v>31.583210989965998</v>
      </c>
      <c r="L136" s="105">
        <v>32.768993025603997</v>
      </c>
      <c r="M136" s="105">
        <v>33.466481750953001</v>
      </c>
      <c r="N136" s="105">
        <v>36.169189647678003</v>
      </c>
      <c r="O136" s="105">
        <v>41.027006956443003</v>
      </c>
      <c r="P136" s="105">
        <v>43.163105414184997</v>
      </c>
      <c r="Q136" s="105">
        <v>42.716127618098</v>
      </c>
      <c r="R136" s="105">
        <v>43.961642586941998</v>
      </c>
      <c r="S136" s="105">
        <v>44.797005544778003</v>
      </c>
      <c r="T136" s="105">
        <v>47.911572900087997</v>
      </c>
      <c r="U136" s="105">
        <v>56.630178527799004</v>
      </c>
      <c r="V136" s="105">
        <v>64.424191207776005</v>
      </c>
      <c r="W136" s="105">
        <v>75.306052286344993</v>
      </c>
      <c r="X136" s="105">
        <v>79.286718527258998</v>
      </c>
      <c r="Y136" s="105">
        <v>79.501135129412006</v>
      </c>
      <c r="Z136" s="105">
        <v>87.566605864994003</v>
      </c>
      <c r="AA136" s="105">
        <v>90.938463045266005</v>
      </c>
      <c r="AB136" s="105">
        <v>103.42989076443</v>
      </c>
      <c r="AC136" s="105">
        <v>113.24768425000001</v>
      </c>
      <c r="AD136" s="105">
        <v>110.65214459681999</v>
      </c>
      <c r="AE136" s="105">
        <v>119.67687108210001</v>
      </c>
      <c r="AF136" s="105">
        <v>130.76119896179</v>
      </c>
      <c r="AG136" s="105">
        <v>138.40760029621001</v>
      </c>
      <c r="AH136" s="105">
        <v>146.55053181269</v>
      </c>
      <c r="AI136" s="105">
        <v>156.54692606495999</v>
      </c>
      <c r="AJ136" s="105">
        <v>169.59081343654</v>
      </c>
      <c r="AK136" s="105">
        <v>181.11714947697999</v>
      </c>
      <c r="AL136" s="105">
        <v>187.72701351258999</v>
      </c>
      <c r="AM136" s="105">
        <v>204.88050427889999</v>
      </c>
      <c r="AN136" s="105">
        <v>216.12796593017001</v>
      </c>
      <c r="AO136" s="105">
        <v>197.91226547378</v>
      </c>
      <c r="AP136" s="105">
        <v>215.50142192643</v>
      </c>
      <c r="AQ136" s="105">
        <v>218.27269687386001</v>
      </c>
      <c r="AR136" s="105">
        <v>219.79693637804999</v>
      </c>
      <c r="AS136" s="105">
        <v>237.1554365646</v>
      </c>
      <c r="AT136" s="105">
        <v>251.38972802019001</v>
      </c>
      <c r="AU136" s="105">
        <v>252.85950273653</v>
      </c>
      <c r="AV136" s="105">
        <v>247.48408920079001</v>
      </c>
      <c r="AW136" s="105">
        <v>237.83241456351999</v>
      </c>
      <c r="AX136" s="105">
        <v>254.2847914104</v>
      </c>
      <c r="AY136" s="105">
        <v>255.16513044215</v>
      </c>
      <c r="AZ136" s="105">
        <v>253.07999905880999</v>
      </c>
      <c r="BA136" s="105">
        <v>257.91554538379</v>
      </c>
      <c r="BB136" s="105">
        <v>276.98452707516998</v>
      </c>
      <c r="BC136" s="105">
        <v>282.37862367040998</v>
      </c>
      <c r="BD136" s="105">
        <v>295.95422048653001</v>
      </c>
    </row>
    <row r="137" spans="1:56" x14ac:dyDescent="0.2">
      <c r="A137" s="104" t="s">
        <v>162</v>
      </c>
      <c r="B137" s="105">
        <v>0.74019784241633002</v>
      </c>
      <c r="C137" s="105">
        <v>0.74056787447418004</v>
      </c>
      <c r="D137" s="105">
        <v>0.73279908010967998</v>
      </c>
      <c r="E137" s="105">
        <v>0.75802682337925997</v>
      </c>
      <c r="F137" s="105">
        <v>0.81510595329638003</v>
      </c>
      <c r="G137" s="105">
        <v>0.83919714430763004</v>
      </c>
      <c r="H137" s="105">
        <v>0.86764563066370004</v>
      </c>
      <c r="I137" s="105">
        <v>0.89784835758504</v>
      </c>
      <c r="J137" s="105">
        <v>0.91069176906390004</v>
      </c>
      <c r="K137" s="105">
        <v>1.0501976632823999</v>
      </c>
      <c r="L137" s="105">
        <v>1.0315095613026</v>
      </c>
      <c r="M137" s="105">
        <v>0.98743819931345</v>
      </c>
      <c r="N137" s="105">
        <v>0.91619096767526997</v>
      </c>
      <c r="O137" s="105">
        <v>1.0000117177134999</v>
      </c>
      <c r="P137" s="105">
        <v>0.96372933090733004</v>
      </c>
      <c r="Q137" s="105">
        <v>1.0574938087442001</v>
      </c>
      <c r="R137" s="105">
        <v>1.1568386160021</v>
      </c>
      <c r="S137" s="105">
        <v>1.770421767182</v>
      </c>
      <c r="T137" s="105">
        <v>1.8045283626105999</v>
      </c>
      <c r="U137" s="105">
        <v>1.5920309619409001</v>
      </c>
      <c r="V137" s="105">
        <v>1.2486290974805001</v>
      </c>
      <c r="W137" s="105">
        <v>1.1363909374175001</v>
      </c>
      <c r="X137" s="105">
        <v>1.2393321800410999</v>
      </c>
      <c r="Y137" s="105">
        <v>1.4319484380008001</v>
      </c>
      <c r="Z137" s="105">
        <v>1.6524096878075001</v>
      </c>
      <c r="AA137" s="105">
        <v>1.7902133828552</v>
      </c>
      <c r="AB137" s="105">
        <v>1.9616119691995</v>
      </c>
      <c r="AC137" s="105">
        <v>2.0290456760594</v>
      </c>
      <c r="AD137" s="105">
        <v>2.0938342993969998</v>
      </c>
      <c r="AE137" s="105">
        <v>1.9927253108844001</v>
      </c>
      <c r="AF137" s="105">
        <v>1.9153989581565001</v>
      </c>
      <c r="AG137" s="105">
        <v>2.4506437350007002</v>
      </c>
      <c r="AH137" s="105">
        <v>2.1314751435628998</v>
      </c>
      <c r="AI137" s="105">
        <v>2.2751723560757</v>
      </c>
      <c r="AJ137" s="105">
        <v>2.3976037170238</v>
      </c>
      <c r="AK137" s="105">
        <v>2.5696126662972998</v>
      </c>
      <c r="AL137" s="105">
        <v>2.5300947839279999</v>
      </c>
      <c r="AM137" s="105">
        <v>2.5986246737705998</v>
      </c>
      <c r="AN137" s="105">
        <v>2.9642105512792001</v>
      </c>
      <c r="AO137" s="105">
        <v>3.0554554927972002</v>
      </c>
      <c r="AP137" s="105">
        <v>2.6845068379832</v>
      </c>
      <c r="AQ137" s="105">
        <v>2.8464378291619998</v>
      </c>
      <c r="AR137" s="105">
        <v>2.9916148242587002</v>
      </c>
      <c r="AS137" s="105">
        <v>3.1041607777437998</v>
      </c>
      <c r="AT137" s="105">
        <v>3.2059985981955998</v>
      </c>
      <c r="AU137" s="105">
        <v>3.5661247885515999</v>
      </c>
      <c r="AV137" s="105">
        <v>3.8987370261612999</v>
      </c>
      <c r="AW137" s="105">
        <v>3.7537085115425999</v>
      </c>
      <c r="AX137" s="105">
        <v>3.8098367800553001</v>
      </c>
      <c r="AY137" s="105">
        <v>3.8575943634923</v>
      </c>
      <c r="AZ137" s="105">
        <v>3.5444449600096002</v>
      </c>
      <c r="BA137" s="105">
        <v>3.7053470568539999</v>
      </c>
      <c r="BB137" s="105">
        <v>3.5798867602075002</v>
      </c>
      <c r="BC137" s="105">
        <v>3.6138486835499002</v>
      </c>
      <c r="BD137" s="105">
        <v>3.6498153996757998</v>
      </c>
    </row>
    <row r="138" spans="1:56" x14ac:dyDescent="0.2">
      <c r="A138" s="104" t="s">
        <v>165</v>
      </c>
      <c r="B138" s="105">
        <v>1.0776414131651</v>
      </c>
      <c r="C138" s="105">
        <v>1.0776896280988999</v>
      </c>
      <c r="D138" s="105">
        <v>1.1217541142905001</v>
      </c>
      <c r="E138" s="105">
        <v>1.3274863327801001</v>
      </c>
      <c r="F138" s="105">
        <v>1.6146242182028001</v>
      </c>
      <c r="G138" s="105">
        <v>1.3657271499923</v>
      </c>
      <c r="H138" s="105">
        <v>1.3513063937001999</v>
      </c>
      <c r="I138" s="105">
        <v>1.4370470963827</v>
      </c>
      <c r="J138" s="105">
        <v>1.4429870937603</v>
      </c>
      <c r="K138" s="105">
        <v>1.5494719360319</v>
      </c>
      <c r="L138" s="105">
        <v>1.6693186754546001</v>
      </c>
      <c r="M138" s="105">
        <v>1.6103421238622</v>
      </c>
      <c r="N138" s="105">
        <v>1.1154143212806999</v>
      </c>
      <c r="O138" s="105">
        <v>1.0093457656688001</v>
      </c>
      <c r="P138" s="105">
        <v>1.0715623580507001</v>
      </c>
      <c r="Q138" s="105">
        <v>1.4272610295599</v>
      </c>
      <c r="R138" s="105">
        <v>1.3676181761523001</v>
      </c>
      <c r="S138" s="105">
        <v>1.4976362423305001</v>
      </c>
      <c r="T138" s="105">
        <v>1.4605756066010001</v>
      </c>
      <c r="U138" s="105">
        <v>1.5924520219569001</v>
      </c>
      <c r="V138" s="105">
        <v>1.5732679450810001</v>
      </c>
      <c r="W138" s="105">
        <v>1.7126024160205999</v>
      </c>
      <c r="X138" s="105">
        <v>1.7311164921746001</v>
      </c>
      <c r="Y138" s="105">
        <v>1.7800768834209</v>
      </c>
      <c r="Z138" s="105">
        <v>1.8628094702877001</v>
      </c>
      <c r="AA138" s="105">
        <v>1.7040527325712</v>
      </c>
      <c r="AB138" s="105">
        <v>1.9094164896654999</v>
      </c>
      <c r="AC138" s="105">
        <v>1.7670363211913001</v>
      </c>
      <c r="AD138" s="105">
        <v>1.7494929169763</v>
      </c>
      <c r="AE138" s="105">
        <v>1.6636532572653999</v>
      </c>
      <c r="AF138" s="105">
        <v>2.1567692837590999</v>
      </c>
      <c r="AG138" s="105">
        <v>2.2039811266696998</v>
      </c>
      <c r="AH138" s="105">
        <v>2.4530595187591002</v>
      </c>
      <c r="AI138" s="105">
        <v>2.7176107831491998</v>
      </c>
      <c r="AJ138" s="105">
        <v>2.4342770905061002</v>
      </c>
      <c r="AK138" s="105">
        <v>2.7002898217729001</v>
      </c>
      <c r="AL138" s="105">
        <v>2.7227135242170002</v>
      </c>
      <c r="AM138" s="105">
        <v>2.7917013725866</v>
      </c>
      <c r="AN138" s="105">
        <v>2.6973966481469001</v>
      </c>
      <c r="AO138" s="105">
        <v>2.7122890808498998</v>
      </c>
      <c r="AP138" s="105">
        <v>3.5177580740973</v>
      </c>
      <c r="AQ138" s="105">
        <v>3.5450327194062998</v>
      </c>
      <c r="AR138" s="105">
        <v>3.5674492571141001</v>
      </c>
      <c r="AS138" s="105">
        <v>3.9255226998018999</v>
      </c>
      <c r="AT138" s="105">
        <v>4.7895698276248</v>
      </c>
      <c r="AU138" s="105">
        <v>4.5636763427176001</v>
      </c>
      <c r="AV138" s="105">
        <v>4.8748357522749002</v>
      </c>
      <c r="AW138" s="105">
        <v>4.3928323018997002</v>
      </c>
      <c r="AX138" s="105">
        <v>6.0251553905163</v>
      </c>
      <c r="AY138" s="105">
        <v>5.7837218643302002</v>
      </c>
      <c r="AZ138" s="105">
        <v>5.6478148182268004</v>
      </c>
      <c r="BA138" s="105">
        <v>4.6621302272038001</v>
      </c>
      <c r="BB138" s="105">
        <v>4.6157154341203999</v>
      </c>
      <c r="BC138" s="105">
        <v>4.8645812744343999</v>
      </c>
      <c r="BD138" s="105">
        <v>4.9983092278652004</v>
      </c>
    </row>
    <row r="139" spans="1:56" x14ac:dyDescent="0.2">
      <c r="A139" s="104" t="s">
        <v>168</v>
      </c>
      <c r="B139" s="105">
        <v>0.21045260144378999</v>
      </c>
      <c r="C139" s="105">
        <v>0.20668690682306001</v>
      </c>
      <c r="D139" s="105">
        <v>0.22673165059827999</v>
      </c>
      <c r="E139" s="105">
        <v>0.26663096700295003</v>
      </c>
      <c r="F139" s="105">
        <v>0.24953519831498999</v>
      </c>
      <c r="G139" s="105">
        <v>0.28952895120964001</v>
      </c>
      <c r="H139" s="105">
        <v>0.31468886326496998</v>
      </c>
      <c r="I139" s="105">
        <v>0.3504490558367</v>
      </c>
      <c r="J139" s="105">
        <v>0.38509398563797997</v>
      </c>
      <c r="K139" s="105">
        <v>0.41353052926418998</v>
      </c>
      <c r="L139" s="105">
        <v>0.51333043565503</v>
      </c>
      <c r="M139" s="105">
        <v>0.60160335761493</v>
      </c>
      <c r="N139" s="105">
        <v>0.63014026917443999</v>
      </c>
      <c r="O139" s="105">
        <v>0.69285513880920002</v>
      </c>
      <c r="P139" s="105">
        <v>0.58101728369817995</v>
      </c>
      <c r="Q139" s="105">
        <v>0.59805450863602005</v>
      </c>
      <c r="R139" s="105">
        <v>0.78034895498331003</v>
      </c>
      <c r="S139" s="105">
        <v>0.77414439479342001</v>
      </c>
      <c r="T139" s="105">
        <v>0.79956101241789002</v>
      </c>
      <c r="U139" s="105">
        <v>0.82000807808792997</v>
      </c>
      <c r="V139" s="105">
        <v>0.62047741896820996</v>
      </c>
      <c r="W139" s="105">
        <v>0.59189965193633998</v>
      </c>
      <c r="X139" s="105">
        <v>0.56127396492979997</v>
      </c>
      <c r="Y139" s="105">
        <v>0.68199258410163999</v>
      </c>
      <c r="Z139" s="105">
        <v>0.57132866893196999</v>
      </c>
      <c r="AA139" s="105">
        <v>0.55185460955452004</v>
      </c>
      <c r="AB139" s="105">
        <v>0.63853492623112995</v>
      </c>
      <c r="AC139" s="105">
        <v>0.64197522616481995</v>
      </c>
      <c r="AD139" s="105">
        <v>0.69412073176324995</v>
      </c>
      <c r="AE139" s="105">
        <v>0.68045761851001996</v>
      </c>
      <c r="AF139" s="105">
        <v>0.70159003048741997</v>
      </c>
      <c r="AG139" s="105">
        <v>0.70606927092412997</v>
      </c>
      <c r="AH139" s="105">
        <v>0.73353265942690005</v>
      </c>
      <c r="AI139" s="105">
        <v>0.79678464047848996</v>
      </c>
      <c r="AJ139" s="105">
        <v>0.83269715269186995</v>
      </c>
      <c r="AK139" s="105">
        <v>0.79877371335255998</v>
      </c>
      <c r="AL139" s="105">
        <v>0.80155879061607005</v>
      </c>
      <c r="AM139" s="105">
        <v>0.87049729933396003</v>
      </c>
      <c r="AN139" s="105">
        <v>0.91019124487688996</v>
      </c>
      <c r="AO139" s="105">
        <v>1.1340456161771999</v>
      </c>
      <c r="AP139" s="105">
        <v>1.4418181908882</v>
      </c>
      <c r="AQ139" s="105">
        <v>1.4738369692508</v>
      </c>
      <c r="AR139" s="105">
        <v>2.0550856088456002</v>
      </c>
      <c r="AS139" s="105">
        <v>2.0370983865918002</v>
      </c>
      <c r="AT139" s="105">
        <v>2.2020150586263001</v>
      </c>
      <c r="AU139" s="105">
        <v>2.1697839777666998</v>
      </c>
      <c r="AV139" s="105">
        <v>2.1673589404356002</v>
      </c>
      <c r="AW139" s="105">
        <v>1.9739068520192</v>
      </c>
      <c r="AX139" s="105">
        <v>2.0278452291062998</v>
      </c>
      <c r="AY139" s="105">
        <v>2.3730667493383</v>
      </c>
      <c r="AZ139" s="105">
        <v>2.4096134134353999</v>
      </c>
      <c r="BA139" s="105">
        <v>2.8587947690004998</v>
      </c>
      <c r="BB139" s="105">
        <v>3.2177775331512</v>
      </c>
      <c r="BC139" s="105">
        <v>3.1628961028028999</v>
      </c>
      <c r="BD139" s="105">
        <v>3.2142482045271001</v>
      </c>
    </row>
    <row r="140" spans="1:56" x14ac:dyDescent="0.2">
      <c r="A140" s="104" t="s">
        <v>169</v>
      </c>
      <c r="B140" s="105">
        <v>28.848264569082001</v>
      </c>
      <c r="C140" s="105">
        <v>42.630156597011002</v>
      </c>
      <c r="D140" s="105">
        <v>55.251348757605001</v>
      </c>
      <c r="E140" s="105">
        <v>66.442291412567002</v>
      </c>
      <c r="F140" s="105">
        <v>84.001954486236002</v>
      </c>
      <c r="G140" s="105">
        <v>64.0119301804</v>
      </c>
      <c r="H140" s="105">
        <v>75.202571206632996</v>
      </c>
      <c r="I140" s="105">
        <v>66.467361355304007</v>
      </c>
      <c r="J140" s="105">
        <v>69.537419992382993</v>
      </c>
      <c r="K140" s="105">
        <v>99.421318599366003</v>
      </c>
      <c r="L140" s="105">
        <v>89.600603845061002</v>
      </c>
      <c r="M140" s="105">
        <v>73.311370606013995</v>
      </c>
      <c r="N140" s="105">
        <v>69.895543015553997</v>
      </c>
      <c r="O140" s="105">
        <v>69.989313049743004</v>
      </c>
      <c r="P140" s="105">
        <v>70.304495049376001</v>
      </c>
      <c r="Q140" s="105">
        <v>73.221716225883</v>
      </c>
      <c r="R140" s="105">
        <v>71.545929260215999</v>
      </c>
      <c r="S140" s="105">
        <v>67.741780937852994</v>
      </c>
      <c r="T140" s="105">
        <v>77.023159711714996</v>
      </c>
      <c r="U140" s="105">
        <v>79.516120303234999</v>
      </c>
      <c r="V140" s="105">
        <v>75.111126802680005</v>
      </c>
      <c r="W140" s="105">
        <v>81.346324586394999</v>
      </c>
      <c r="X140" s="105">
        <v>89.106028829447993</v>
      </c>
      <c r="Y140" s="105">
        <v>86.651668035178005</v>
      </c>
      <c r="Z140" s="105">
        <v>80.897664416536003</v>
      </c>
      <c r="AA140" s="105">
        <v>88.853084742576996</v>
      </c>
      <c r="AB140" s="105">
        <v>103.6328653076</v>
      </c>
      <c r="AC140" s="105">
        <v>100.82208213545</v>
      </c>
      <c r="AD140" s="105">
        <v>91.351816079461997</v>
      </c>
      <c r="AE140" s="105">
        <v>89.987265676194994</v>
      </c>
      <c r="AF140" s="105">
        <v>100.19487574364</v>
      </c>
      <c r="AG140" s="105">
        <v>106.34412300149999</v>
      </c>
      <c r="AH140" s="105">
        <v>96.219322529218999</v>
      </c>
      <c r="AI140" s="105">
        <v>107.61535372598</v>
      </c>
      <c r="AJ140" s="105">
        <v>103.94791266886</v>
      </c>
      <c r="AK140" s="105">
        <v>102.9696455558</v>
      </c>
      <c r="AL140" s="105">
        <v>92.724619667897002</v>
      </c>
      <c r="AM140" s="105">
        <v>84.384757532525001</v>
      </c>
      <c r="AN140" s="105">
        <v>91.584688025090003</v>
      </c>
      <c r="AO140" s="105">
        <v>80.917422081127</v>
      </c>
      <c r="AP140" s="105">
        <v>94.403598062284999</v>
      </c>
      <c r="AQ140" s="105">
        <v>104.02167017762</v>
      </c>
      <c r="AR140" s="105">
        <v>102.25584127601</v>
      </c>
      <c r="AS140" s="105">
        <v>114.60947858761</v>
      </c>
      <c r="AT140" s="105">
        <v>122.72608704577</v>
      </c>
      <c r="AU140" s="105">
        <v>118.45394444858</v>
      </c>
      <c r="AV140" s="105">
        <v>123.47963345034999</v>
      </c>
      <c r="AW140" s="105">
        <v>116.0398096147</v>
      </c>
      <c r="AX140" s="105">
        <v>121.40820203615</v>
      </c>
      <c r="AY140" s="105">
        <v>126.10608938507001</v>
      </c>
      <c r="AZ140" s="105">
        <v>118.9177667547</v>
      </c>
      <c r="BA140" s="105">
        <v>130.90045634761</v>
      </c>
      <c r="BB140" s="105">
        <v>129.04174539931</v>
      </c>
      <c r="BC140" s="105">
        <v>125.86869668806</v>
      </c>
      <c r="BD140" s="105">
        <v>131.91014099776001</v>
      </c>
    </row>
    <row r="141" spans="1:56" x14ac:dyDescent="0.2">
      <c r="A141" s="104" t="s">
        <v>167</v>
      </c>
      <c r="B141" s="105">
        <v>1.6554093798355001</v>
      </c>
      <c r="C141" s="105">
        <v>1.6628141801606999</v>
      </c>
      <c r="D141" s="105">
        <v>1.7165498077268999</v>
      </c>
      <c r="E141" s="105">
        <v>1.901399502024</v>
      </c>
      <c r="F141" s="105">
        <v>2.0341606059844999</v>
      </c>
      <c r="G141" s="105">
        <v>2.018377208355</v>
      </c>
      <c r="H141" s="105">
        <v>2.3110847015461</v>
      </c>
      <c r="I141" s="105">
        <v>2.8257665296422001</v>
      </c>
      <c r="J141" s="105">
        <v>2.5576269203136999</v>
      </c>
      <c r="K141" s="105">
        <v>1.6833953046409</v>
      </c>
      <c r="L141" s="105">
        <v>1.9699816580055001</v>
      </c>
      <c r="M141" s="105">
        <v>2.0781655877634</v>
      </c>
      <c r="N141" s="105">
        <v>2.0304234925569</v>
      </c>
      <c r="O141" s="105">
        <v>2.2015581840991998</v>
      </c>
      <c r="P141" s="105">
        <v>1.9993139767157999</v>
      </c>
      <c r="Q141" s="105">
        <v>2.0171925567795999</v>
      </c>
      <c r="R141" s="105">
        <v>2.3855594661730999</v>
      </c>
      <c r="S141" s="105">
        <v>2.4124164344497001</v>
      </c>
      <c r="T141" s="105">
        <v>2.1568401869212002</v>
      </c>
      <c r="U141" s="105">
        <v>1.7165442899090999</v>
      </c>
      <c r="V141" s="105">
        <v>1.9646551866798001</v>
      </c>
      <c r="W141" s="105">
        <v>1.9754318778860001</v>
      </c>
      <c r="X141" s="105">
        <v>2.2933615000979</v>
      </c>
      <c r="Y141" s="105">
        <v>2.2504707205896</v>
      </c>
      <c r="Z141" s="105">
        <v>2.5595808647196998</v>
      </c>
      <c r="AA141" s="105">
        <v>2.7192333286828001</v>
      </c>
      <c r="AB141" s="105">
        <v>2.8845998479541</v>
      </c>
      <c r="AC141" s="105">
        <v>3.0884845263147001</v>
      </c>
      <c r="AD141" s="105">
        <v>3.5916919134873999</v>
      </c>
      <c r="AE141" s="105">
        <v>3.6229519866331001</v>
      </c>
      <c r="AF141" s="105">
        <v>3.7702341472405001</v>
      </c>
      <c r="AG141" s="105">
        <v>3.993560109823</v>
      </c>
      <c r="AH141" s="105">
        <v>4.1326704443765996</v>
      </c>
      <c r="AI141" s="105">
        <v>4.5271873328418</v>
      </c>
      <c r="AJ141" s="105">
        <v>4.6435778195040003</v>
      </c>
      <c r="AK141" s="105">
        <v>4.4102730408433999</v>
      </c>
      <c r="AL141" s="105">
        <v>4.6664612754538997</v>
      </c>
      <c r="AM141" s="105">
        <v>4.8377970161543002</v>
      </c>
      <c r="AN141" s="105">
        <v>4.6481291031479</v>
      </c>
      <c r="AO141" s="105">
        <v>4.5453877409030996</v>
      </c>
      <c r="AP141" s="105">
        <v>4.6711231898646997</v>
      </c>
      <c r="AQ141" s="105">
        <v>4.8815545081345002</v>
      </c>
      <c r="AR141" s="105">
        <v>4.8470543684997001</v>
      </c>
      <c r="AS141" s="105">
        <v>4.6389174877746999</v>
      </c>
      <c r="AT141" s="105">
        <v>4.909086896612</v>
      </c>
      <c r="AU141" s="105">
        <v>5.4971233316798997</v>
      </c>
      <c r="AV141" s="105">
        <v>5.7223026870391998</v>
      </c>
      <c r="AW141" s="105">
        <v>5.6825350190758002</v>
      </c>
      <c r="AX141" s="105">
        <v>5.1802860312114003</v>
      </c>
      <c r="AY141" s="105">
        <v>5.3239360570623999</v>
      </c>
      <c r="AZ141" s="105">
        <v>4.7461558464177003</v>
      </c>
      <c r="BA141" s="105">
        <v>5.1924594530580004</v>
      </c>
      <c r="BB141" s="105">
        <v>5.2612204076581</v>
      </c>
      <c r="BC141" s="105">
        <v>5.5369072863308002</v>
      </c>
      <c r="BD141" s="105">
        <v>5.7393236015375999</v>
      </c>
    </row>
    <row r="142" spans="1:56" x14ac:dyDescent="0.2">
      <c r="A142" s="104" t="s">
        <v>164</v>
      </c>
      <c r="B142" s="105">
        <v>134.14262163523</v>
      </c>
      <c r="C142" s="105">
        <v>134.659559777</v>
      </c>
      <c r="D142" s="105">
        <v>150.43040550564001</v>
      </c>
      <c r="E142" s="105">
        <v>156.74475046996</v>
      </c>
      <c r="F142" s="105">
        <v>148.69297198384999</v>
      </c>
      <c r="G142" s="105">
        <v>140.01023366261001</v>
      </c>
      <c r="H142" s="105">
        <v>150.7934419142</v>
      </c>
      <c r="I142" s="105">
        <v>148.4948841886</v>
      </c>
      <c r="J142" s="105">
        <v>153.29158662275</v>
      </c>
      <c r="K142" s="105">
        <v>162.72672758505999</v>
      </c>
      <c r="L142" s="105">
        <v>155.1130003074</v>
      </c>
      <c r="M142" s="105">
        <v>154.19603513174999</v>
      </c>
      <c r="N142" s="105">
        <v>143.89914176440999</v>
      </c>
      <c r="O142" s="105">
        <v>139.32334589772</v>
      </c>
      <c r="P142" s="105">
        <v>145.46050097045</v>
      </c>
      <c r="Q142" s="105">
        <v>149.73008549783</v>
      </c>
      <c r="R142" s="105">
        <v>152.06438705043001</v>
      </c>
      <c r="S142" s="105">
        <v>156.32974730146</v>
      </c>
      <c r="T142" s="105">
        <v>156.32127463337</v>
      </c>
      <c r="U142" s="105">
        <v>159.55438101451</v>
      </c>
      <c r="V142" s="105">
        <v>164.81805902855999</v>
      </c>
      <c r="W142" s="105">
        <v>170.94115614802001</v>
      </c>
      <c r="X142" s="105">
        <v>169.03615359565001</v>
      </c>
      <c r="Y142" s="105">
        <v>172.29884434195</v>
      </c>
      <c r="Z142" s="105">
        <v>173.36397652603</v>
      </c>
      <c r="AA142" s="105">
        <v>177.61734686086001</v>
      </c>
      <c r="AB142" s="105">
        <v>187.85313968542999</v>
      </c>
      <c r="AC142" s="105">
        <v>180.11038115029001</v>
      </c>
      <c r="AD142" s="105">
        <v>180.85808058148001</v>
      </c>
      <c r="AE142" s="105">
        <v>176.15089065359001</v>
      </c>
      <c r="AF142" s="105">
        <v>176.85448901454001</v>
      </c>
      <c r="AG142" s="105">
        <v>181.45690408767001</v>
      </c>
      <c r="AH142" s="105">
        <v>181.83281822956999</v>
      </c>
      <c r="AI142" s="105">
        <v>184.28512764221</v>
      </c>
      <c r="AJ142" s="105">
        <v>186.75271312432</v>
      </c>
      <c r="AK142" s="105">
        <v>182.18330140052001</v>
      </c>
      <c r="AL142" s="105">
        <v>177.68009625432001</v>
      </c>
      <c r="AM142" s="105">
        <v>178.86281909233</v>
      </c>
      <c r="AN142" s="105">
        <v>179.94465838228999</v>
      </c>
      <c r="AO142" s="105">
        <v>174.75359262734</v>
      </c>
      <c r="AP142" s="105">
        <v>186.12105791011999</v>
      </c>
      <c r="AQ142" s="105">
        <v>174.0724877561</v>
      </c>
      <c r="AR142" s="105">
        <v>171.60194789151001</v>
      </c>
      <c r="AS142" s="105">
        <v>169.35577104414</v>
      </c>
      <c r="AT142" s="105">
        <v>161.76313567381999</v>
      </c>
      <c r="AU142" s="105">
        <v>169.35415066184001</v>
      </c>
      <c r="AV142" s="105">
        <v>170.79373541691999</v>
      </c>
      <c r="AW142" s="105">
        <v>168.17601941782999</v>
      </c>
      <c r="AX142" s="105">
        <v>163.09498583606</v>
      </c>
      <c r="AY142" s="105">
        <v>157.97442895123999</v>
      </c>
      <c r="AZ142" s="105">
        <v>142.16037438551001</v>
      </c>
      <c r="BA142" s="105">
        <v>145.89476843045</v>
      </c>
      <c r="BB142" s="105">
        <v>133.11400146487</v>
      </c>
      <c r="BC142" s="105">
        <v>122.91779604487</v>
      </c>
      <c r="BD142" s="105">
        <v>118.79088438303</v>
      </c>
    </row>
    <row r="143" spans="1:56" x14ac:dyDescent="0.2">
      <c r="A143" s="104" t="s">
        <v>172</v>
      </c>
      <c r="B143" s="105">
        <v>36.378410820102999</v>
      </c>
      <c r="C143" s="105">
        <v>35.100403092480001</v>
      </c>
      <c r="D143" s="105">
        <v>38.093382081111997</v>
      </c>
      <c r="E143" s="105">
        <v>38.666845886861999</v>
      </c>
      <c r="F143" s="105">
        <v>37.086317018244003</v>
      </c>
      <c r="G143" s="105">
        <v>36.380235694916003</v>
      </c>
      <c r="H143" s="105">
        <v>38.512783022271002</v>
      </c>
      <c r="I143" s="105">
        <v>39.481855848450998</v>
      </c>
      <c r="J143" s="105">
        <v>38.447442535253998</v>
      </c>
      <c r="K143" s="105">
        <v>41.232661052219001</v>
      </c>
      <c r="L143" s="105">
        <v>39.535858329734999</v>
      </c>
      <c r="M143" s="105">
        <v>36.092077327331999</v>
      </c>
      <c r="N143" s="105">
        <v>32.673136679043999</v>
      </c>
      <c r="O143" s="105">
        <v>32.546332856158003</v>
      </c>
      <c r="P143" s="105">
        <v>34.523792641287002</v>
      </c>
      <c r="Q143" s="105">
        <v>34.982969610777999</v>
      </c>
      <c r="R143" s="105">
        <v>37.3747368533</v>
      </c>
      <c r="S143" s="105">
        <v>36.052645843638999</v>
      </c>
      <c r="T143" s="105">
        <v>37.067130605072997</v>
      </c>
      <c r="U143" s="105">
        <v>36.071311699751</v>
      </c>
      <c r="V143" s="105">
        <v>36.312835267528001</v>
      </c>
      <c r="W143" s="105">
        <v>33.819463043436997</v>
      </c>
      <c r="X143" s="105">
        <v>36.361116651242</v>
      </c>
      <c r="Y143" s="105">
        <v>38.503060216001003</v>
      </c>
      <c r="Z143" s="105">
        <v>40.482484166398002</v>
      </c>
      <c r="AA143" s="105">
        <v>40.648562362893998</v>
      </c>
      <c r="AB143" s="105">
        <v>40.943418530083001</v>
      </c>
      <c r="AC143" s="105">
        <v>43.304089721715997</v>
      </c>
      <c r="AD143" s="105">
        <v>45.103302299140999</v>
      </c>
      <c r="AE143" s="105">
        <v>46.719518396093001</v>
      </c>
      <c r="AF143" s="105">
        <v>41.769515047113998</v>
      </c>
      <c r="AG143" s="105">
        <v>42.283456541357999</v>
      </c>
      <c r="AH143" s="105">
        <v>41.584231238316001</v>
      </c>
      <c r="AI143" s="105">
        <v>44.445707436751</v>
      </c>
      <c r="AJ143" s="105">
        <v>44.890943569058003</v>
      </c>
      <c r="AK143" s="105">
        <v>43.312723523781003</v>
      </c>
      <c r="AL143" s="105">
        <v>44.011984003587003</v>
      </c>
      <c r="AM143" s="105">
        <v>44.905802383171</v>
      </c>
      <c r="AN143" s="105">
        <v>47.104785312921997</v>
      </c>
      <c r="AO143" s="105">
        <v>45.124922045891999</v>
      </c>
      <c r="AP143" s="105">
        <v>47.984949399854003</v>
      </c>
      <c r="AQ143" s="105">
        <v>46.938939193651997</v>
      </c>
      <c r="AR143" s="105">
        <v>46.38970241474</v>
      </c>
      <c r="AS143" s="105">
        <v>46.877733891977996</v>
      </c>
      <c r="AT143" s="105">
        <v>46.990468200343003</v>
      </c>
      <c r="AU143" s="105">
        <v>47.954180540544002</v>
      </c>
      <c r="AV143" s="105">
        <v>47.371065652528003</v>
      </c>
      <c r="AW143" s="105">
        <v>47.408390535599999</v>
      </c>
      <c r="AX143" s="105">
        <v>46.640365421384999</v>
      </c>
      <c r="AY143" s="105">
        <v>45.346591312298997</v>
      </c>
      <c r="AZ143" s="105">
        <v>43.707898682523002</v>
      </c>
      <c r="BA143" s="105">
        <v>44.427836562194997</v>
      </c>
      <c r="BB143" s="105">
        <v>43.547068907106997</v>
      </c>
      <c r="BC143" s="105">
        <v>41.604245053150002</v>
      </c>
      <c r="BD143" s="105">
        <v>39.999523053890996</v>
      </c>
    </row>
    <row r="144" spans="1:56" x14ac:dyDescent="0.2">
      <c r="A144" s="104" t="s">
        <v>163</v>
      </c>
      <c r="B144" s="105">
        <v>0.33374300592233003</v>
      </c>
      <c r="C144" s="105">
        <v>0.33477584851532999</v>
      </c>
      <c r="D144" s="105">
        <v>0.40835960871026</v>
      </c>
      <c r="E144" s="105">
        <v>0.54720364870786997</v>
      </c>
      <c r="F144" s="105">
        <v>0.4909320236884</v>
      </c>
      <c r="G144" s="105">
        <v>0.41048043032991</v>
      </c>
      <c r="H144" s="105">
        <v>0.35349373058476002</v>
      </c>
      <c r="I144" s="105">
        <v>0.39643914331732</v>
      </c>
      <c r="J144" s="105">
        <v>0.37702239305441998</v>
      </c>
      <c r="K144" s="105">
        <v>0.54808504207525</v>
      </c>
      <c r="L144" s="105">
        <v>0.61153846449378002</v>
      </c>
      <c r="M144" s="105">
        <v>0.53641300717647</v>
      </c>
      <c r="N144" s="105">
        <v>0.60097879354398998</v>
      </c>
      <c r="O144" s="105">
        <v>0.82727645588759002</v>
      </c>
      <c r="P144" s="105">
        <v>0.88783592185725002</v>
      </c>
      <c r="Q144" s="105">
        <v>0.67720244018041997</v>
      </c>
      <c r="R144" s="105">
        <v>0.89562095615977</v>
      </c>
      <c r="S144" s="105">
        <v>0.95293343946983</v>
      </c>
      <c r="T144" s="105">
        <v>0.95528556894415995</v>
      </c>
      <c r="U144" s="105">
        <v>0.76755402707437004</v>
      </c>
      <c r="V144" s="105">
        <v>1.0883678073709</v>
      </c>
      <c r="W144" s="105">
        <v>1.3406809431238</v>
      </c>
      <c r="X144" s="105">
        <v>1.4109928563564</v>
      </c>
      <c r="Y144" s="105">
        <v>1.5581323966214999</v>
      </c>
      <c r="Z144" s="105">
        <v>1.8967324153992</v>
      </c>
      <c r="AA144" s="105">
        <v>2.0615861301819001</v>
      </c>
      <c r="AB144" s="105">
        <v>2.188407854816</v>
      </c>
      <c r="AC144" s="105">
        <v>2.4175097869114999</v>
      </c>
      <c r="AD144" s="105">
        <v>2.5645823289648</v>
      </c>
      <c r="AE144" s="105">
        <v>3.3362022388075001</v>
      </c>
      <c r="AF144" s="105">
        <v>3.4194263292610998</v>
      </c>
      <c r="AG144" s="105">
        <v>3.6550515825741998</v>
      </c>
      <c r="AH144" s="105">
        <v>2.9843338445748002</v>
      </c>
      <c r="AI144" s="105">
        <v>3.3881483794906999</v>
      </c>
      <c r="AJ144" s="105">
        <v>2.9268970863871</v>
      </c>
      <c r="AK144" s="105">
        <v>3.2758025133666</v>
      </c>
      <c r="AL144" s="105">
        <v>2.7124744928157001</v>
      </c>
      <c r="AM144" s="105">
        <v>2.7918705024968999</v>
      </c>
      <c r="AN144" s="105">
        <v>3.0853844249318998</v>
      </c>
      <c r="AO144" s="105">
        <v>4.0640143034136997</v>
      </c>
      <c r="AP144" s="105">
        <v>4.7849595965525999</v>
      </c>
      <c r="AQ144" s="105">
        <v>5.3607449102225999</v>
      </c>
      <c r="AR144" s="105">
        <v>6.2251372489793999</v>
      </c>
      <c r="AS144" s="105">
        <v>6.2962773689500002</v>
      </c>
      <c r="AT144" s="105">
        <v>7.3524287941965003</v>
      </c>
      <c r="AU144" s="105">
        <v>7.3221408993013002</v>
      </c>
      <c r="AV144" s="105">
        <v>10.76399317449</v>
      </c>
      <c r="AW144" s="105">
        <v>13.199806857143001</v>
      </c>
      <c r="AX144" s="105">
        <v>14.925906142637</v>
      </c>
      <c r="AY144" s="105">
        <v>13.461180780237999</v>
      </c>
      <c r="AZ144" s="105">
        <v>16.456181761119002</v>
      </c>
      <c r="BA144" s="105">
        <v>17.382956052411998</v>
      </c>
      <c r="BB144" s="105">
        <v>15.045368601742</v>
      </c>
      <c r="BC144" s="105">
        <v>15.432018193204</v>
      </c>
      <c r="BD144" s="105">
        <v>15.891857297274999</v>
      </c>
    </row>
    <row r="145" spans="1:56" x14ac:dyDescent="0.2">
      <c r="A145" s="104" t="s">
        <v>166</v>
      </c>
      <c r="B145" s="105">
        <v>15.491616040473</v>
      </c>
      <c r="C145" s="105">
        <v>15.098720989087001</v>
      </c>
      <c r="D145" s="105">
        <v>17.259075332824001</v>
      </c>
      <c r="E145" s="105">
        <v>18.651537297529</v>
      </c>
      <c r="F145" s="105">
        <v>19.360578309183001</v>
      </c>
      <c r="G145" s="105">
        <v>18.311835912919999</v>
      </c>
      <c r="H145" s="105">
        <v>20.101171768541999</v>
      </c>
      <c r="I145" s="105">
        <v>20.652270364322</v>
      </c>
      <c r="J145" s="105">
        <v>20.111268511704001</v>
      </c>
      <c r="K145" s="105">
        <v>18.310287152272998</v>
      </c>
      <c r="L145" s="105">
        <v>18.412976931147998</v>
      </c>
      <c r="M145" s="105">
        <v>18.204607020872</v>
      </c>
      <c r="N145" s="105">
        <v>19.887595973945</v>
      </c>
      <c r="O145" s="105">
        <v>20.062094217361</v>
      </c>
      <c r="P145" s="105">
        <v>20.456173079987</v>
      </c>
      <c r="Q145" s="105">
        <v>21.453583406</v>
      </c>
      <c r="R145" s="105">
        <v>20.916979675722001</v>
      </c>
      <c r="S145" s="105">
        <v>22.020973327840998</v>
      </c>
      <c r="T145" s="105">
        <v>23.309441442695999</v>
      </c>
      <c r="U145" s="105">
        <v>23.163724713551002</v>
      </c>
      <c r="V145" s="105">
        <v>24.983543127575</v>
      </c>
      <c r="W145" s="105">
        <v>25.657699062471</v>
      </c>
      <c r="X145" s="105">
        <v>27.295152379326002</v>
      </c>
      <c r="Y145" s="105">
        <v>27.316026269058</v>
      </c>
      <c r="Z145" s="105">
        <v>27.893605267390001</v>
      </c>
      <c r="AA145" s="105">
        <v>28.813474428218001</v>
      </c>
      <c r="AB145" s="105">
        <v>29.804053587055002</v>
      </c>
      <c r="AC145" s="105">
        <v>31.339045458905002</v>
      </c>
      <c r="AD145" s="105">
        <v>30.449941077224</v>
      </c>
      <c r="AE145" s="105">
        <v>32.031601358102002</v>
      </c>
      <c r="AF145" s="105">
        <v>32.998159977604999</v>
      </c>
      <c r="AG145" s="105">
        <v>34.908054341381003</v>
      </c>
      <c r="AH145" s="105">
        <v>35.003140481982001</v>
      </c>
      <c r="AI145" s="105">
        <v>35.922199402007998</v>
      </c>
      <c r="AJ145" s="105">
        <v>35.521691530860998</v>
      </c>
      <c r="AK145" s="105">
        <v>36.192088072122999</v>
      </c>
      <c r="AL145" s="105">
        <v>36.303974112897997</v>
      </c>
      <c r="AM145" s="105">
        <v>35.089924149234001</v>
      </c>
      <c r="AN145" s="105">
        <v>36.188413764746997</v>
      </c>
      <c r="AO145" s="105">
        <v>33.416529370573997</v>
      </c>
      <c r="AP145" s="105">
        <v>33.444519968465002</v>
      </c>
      <c r="AQ145" s="105">
        <v>32.710672295618998</v>
      </c>
      <c r="AR145" s="105">
        <v>34.786602415019999</v>
      </c>
      <c r="AS145" s="105">
        <v>34.580654618352</v>
      </c>
      <c r="AT145" s="105">
        <v>35.290811158978997</v>
      </c>
      <c r="AU145" s="105">
        <v>35.388687413516003</v>
      </c>
      <c r="AV145" s="105">
        <v>34.742575324492002</v>
      </c>
      <c r="AW145" s="105">
        <v>36.266399150029997</v>
      </c>
      <c r="AX145" s="105">
        <v>35.633532440419998</v>
      </c>
      <c r="AY145" s="105">
        <v>37.245270426532002</v>
      </c>
      <c r="AZ145" s="105">
        <v>34.669902475436999</v>
      </c>
      <c r="BA145" s="105">
        <v>34.709283291452003</v>
      </c>
      <c r="BB145" s="105">
        <v>32.124553776680997</v>
      </c>
      <c r="BC145" s="105">
        <v>31.775975537202001</v>
      </c>
      <c r="BD145" s="105">
        <v>31.814596898527</v>
      </c>
    </row>
    <row r="146" spans="1:56" x14ac:dyDescent="0.2">
      <c r="A146" s="104" t="s">
        <v>173</v>
      </c>
      <c r="B146" s="105">
        <v>7.3514982019169999</v>
      </c>
      <c r="C146" s="105">
        <v>7.3519932063214002</v>
      </c>
      <c r="D146" s="105">
        <v>7.3593204428616996</v>
      </c>
      <c r="E146" s="105">
        <v>7.3928891769186</v>
      </c>
      <c r="F146" s="105">
        <v>7.7616537205732996</v>
      </c>
      <c r="G146" s="105">
        <v>25.863467754236002</v>
      </c>
      <c r="H146" s="105">
        <v>28.794126419339001</v>
      </c>
      <c r="I146" s="105">
        <v>28.742368459584998</v>
      </c>
      <c r="J146" s="105">
        <v>23.763372917866</v>
      </c>
      <c r="K146" s="105">
        <v>21.435957262306001</v>
      </c>
      <c r="L146" s="105">
        <v>12.901837918211999</v>
      </c>
      <c r="M146" s="105">
        <v>14.434112055268001</v>
      </c>
      <c r="N146" s="105">
        <v>12.580710291147</v>
      </c>
      <c r="O146" s="105">
        <v>14.317107954722999</v>
      </c>
      <c r="P146" s="105">
        <v>12.261746601207999</v>
      </c>
      <c r="Q146" s="105">
        <v>9.5524308981441006</v>
      </c>
      <c r="R146" s="105">
        <v>11.344844591146</v>
      </c>
      <c r="S146" s="105">
        <v>11.022391118111001</v>
      </c>
      <c r="T146" s="105">
        <v>12.278569768493</v>
      </c>
      <c r="U146" s="105">
        <v>12.187141836482001</v>
      </c>
      <c r="V146" s="105">
        <v>16.410039888248999</v>
      </c>
      <c r="W146" s="105">
        <v>19.914509360187999</v>
      </c>
      <c r="X146" s="105">
        <v>20.544242979919002</v>
      </c>
      <c r="Y146" s="105">
        <v>20.700995076708999</v>
      </c>
      <c r="Z146" s="105">
        <v>19.519793116349</v>
      </c>
      <c r="AA146" s="105">
        <v>20.151376843904998</v>
      </c>
      <c r="AB146" s="105">
        <v>20.958481546262</v>
      </c>
      <c r="AC146" s="105">
        <v>21.989581051022999</v>
      </c>
      <c r="AD146" s="105">
        <v>22.148395646295999</v>
      </c>
      <c r="AE146" s="105">
        <v>25.219228306672001</v>
      </c>
      <c r="AF146" s="105">
        <v>26.317208637739</v>
      </c>
      <c r="AG146" s="105">
        <v>28.482018989736002</v>
      </c>
      <c r="AH146" s="105">
        <v>30.452350775547</v>
      </c>
      <c r="AI146" s="105">
        <v>32.182574186678998</v>
      </c>
      <c r="AJ146" s="105">
        <v>31.777511466797002</v>
      </c>
      <c r="AK146" s="105">
        <v>33.042686727830002</v>
      </c>
      <c r="AL146" s="105">
        <v>42.145333286422002</v>
      </c>
      <c r="AM146" s="105">
        <v>45.570516183480997</v>
      </c>
      <c r="AN146" s="105">
        <v>44.728191817480997</v>
      </c>
      <c r="AO146" s="105">
        <v>47.103917770753</v>
      </c>
      <c r="AP146" s="105">
        <v>51.493217494164</v>
      </c>
      <c r="AQ146" s="105">
        <v>59.741090605837002</v>
      </c>
      <c r="AR146" s="105">
        <v>67.436805381517999</v>
      </c>
      <c r="AS146" s="105">
        <v>70.632620087903007</v>
      </c>
      <c r="AT146" s="105">
        <v>75.028293194113999</v>
      </c>
      <c r="AU146" s="105">
        <v>79.324387781514005</v>
      </c>
      <c r="AV146" s="105">
        <v>80.627950934626</v>
      </c>
      <c r="AW146" s="105">
        <v>81.359932432348998</v>
      </c>
      <c r="AX146" s="105">
        <v>84.377112082907004</v>
      </c>
      <c r="AY146" s="105">
        <v>85.425916576595</v>
      </c>
      <c r="AZ146" s="105">
        <v>82.165962949268007</v>
      </c>
      <c r="BA146" s="105">
        <v>87.72733432551</v>
      </c>
      <c r="BB146" s="105">
        <v>93.105357180292003</v>
      </c>
      <c r="BC146" s="105">
        <v>95.734561428798003</v>
      </c>
      <c r="BD146" s="105">
        <v>98.511205833630001</v>
      </c>
    </row>
    <row r="147" spans="1:56" x14ac:dyDescent="0.2">
      <c r="A147" s="104" t="s">
        <v>174</v>
      </c>
      <c r="B147" s="105">
        <v>17.85738837397</v>
      </c>
      <c r="C147" s="105">
        <v>18.092721682956</v>
      </c>
      <c r="D147" s="105">
        <v>18.841314637233001</v>
      </c>
      <c r="E147" s="105">
        <v>20.048720402861999</v>
      </c>
      <c r="F147" s="105">
        <v>21.281648341109001</v>
      </c>
      <c r="G147" s="105">
        <v>23.578161021502002</v>
      </c>
      <c r="H147" s="105">
        <v>22.503801068975001</v>
      </c>
      <c r="I147" s="105">
        <v>23.934767321544001</v>
      </c>
      <c r="J147" s="105">
        <v>25.128008844210999</v>
      </c>
      <c r="K147" s="105">
        <v>27.119070711540001</v>
      </c>
      <c r="L147" s="105">
        <v>29.032587339252999</v>
      </c>
      <c r="M147" s="105">
        <v>31.608806011940999</v>
      </c>
      <c r="N147" s="105">
        <v>35.496066334562002</v>
      </c>
      <c r="O147" s="105">
        <v>37.881723620164998</v>
      </c>
      <c r="P147" s="105">
        <v>39.868973867219999</v>
      </c>
      <c r="Q147" s="105">
        <v>43.938367317861001</v>
      </c>
      <c r="R147" s="105">
        <v>47.146194693144999</v>
      </c>
      <c r="S147" s="105">
        <v>54.535137564252999</v>
      </c>
      <c r="T147" s="105">
        <v>58.723852081704997</v>
      </c>
      <c r="U147" s="105">
        <v>63.466155433491998</v>
      </c>
      <c r="V147" s="105">
        <v>65.640461862126998</v>
      </c>
      <c r="W147" s="105">
        <v>68.126004219400002</v>
      </c>
      <c r="X147" s="105">
        <v>74.911033689663995</v>
      </c>
      <c r="Y147" s="105">
        <v>83.293723629766006</v>
      </c>
      <c r="Z147" s="105">
        <v>85.585440977611995</v>
      </c>
      <c r="AA147" s="105">
        <v>91.874568586673007</v>
      </c>
      <c r="AB147" s="105">
        <v>96.168777360760998</v>
      </c>
      <c r="AC147" s="105">
        <v>99.105809425054005</v>
      </c>
      <c r="AD147" s="105">
        <v>100.05779772177</v>
      </c>
      <c r="AE147" s="105">
        <v>109.57928044155</v>
      </c>
      <c r="AF147" s="105">
        <v>111.88985567381999</v>
      </c>
      <c r="AG147" s="105">
        <v>113.97660284222</v>
      </c>
      <c r="AH147" s="105">
        <v>113.3312551114</v>
      </c>
      <c r="AI147" s="105">
        <v>117.49761330496</v>
      </c>
      <c r="AJ147" s="105">
        <v>131.43974212412999</v>
      </c>
      <c r="AK147" s="105">
        <v>133.92095407372</v>
      </c>
      <c r="AL147" s="105">
        <v>145.31100150997</v>
      </c>
      <c r="AM147" s="105">
        <v>161.96462683189</v>
      </c>
      <c r="AN147" s="105">
        <v>156.37703319078</v>
      </c>
      <c r="AO147" s="105">
        <v>160.07528004510999</v>
      </c>
      <c r="AP147" s="105">
        <v>155.65661784794</v>
      </c>
      <c r="AQ147" s="105">
        <v>155.23930732663001</v>
      </c>
      <c r="AR147" s="105">
        <v>157.11001145697</v>
      </c>
      <c r="AS147" s="105">
        <v>160.79894159905999</v>
      </c>
      <c r="AT147" s="105">
        <v>169.20270446315001</v>
      </c>
      <c r="AU147" s="105">
        <v>178.28414512511</v>
      </c>
      <c r="AV147" s="105">
        <v>196.79763524921</v>
      </c>
      <c r="AW147" s="105">
        <v>213.29584194181001</v>
      </c>
      <c r="AX147" s="105">
        <v>202.31239703845</v>
      </c>
      <c r="AY147" s="105">
        <v>198.84073537832001</v>
      </c>
      <c r="AZ147" s="105">
        <v>222.59968788845001</v>
      </c>
      <c r="BA147" s="105">
        <v>229.13656741699</v>
      </c>
      <c r="BB147" s="105">
        <v>235.37254835102999</v>
      </c>
      <c r="BC147" s="105">
        <v>208.88951315705</v>
      </c>
      <c r="BD147" s="105">
        <v>203.98826110517001</v>
      </c>
    </row>
    <row r="148" spans="1:56" x14ac:dyDescent="0.2">
      <c r="A148" s="104" t="s">
        <v>176</v>
      </c>
      <c r="B148" s="105">
        <v>2.5998367702096998</v>
      </c>
      <c r="C148" s="105">
        <v>2.6049359666975</v>
      </c>
      <c r="D148" s="105">
        <v>2.8000032273320001</v>
      </c>
      <c r="E148" s="105">
        <v>3.1257121526777998</v>
      </c>
      <c r="F148" s="105">
        <v>3.1867961788967998</v>
      </c>
      <c r="G148" s="105">
        <v>3.2602163873575001</v>
      </c>
      <c r="H148" s="105">
        <v>3.2521388016141</v>
      </c>
      <c r="I148" s="105">
        <v>3.2246596806777998</v>
      </c>
      <c r="J148" s="105">
        <v>3.0664777203628999</v>
      </c>
      <c r="K148" s="105">
        <v>3.3251317903015001</v>
      </c>
      <c r="L148" s="105">
        <v>3.1982954104410002</v>
      </c>
      <c r="M148" s="105">
        <v>2.7791316118211999</v>
      </c>
      <c r="N148" s="105">
        <v>3.1335121966728998</v>
      </c>
      <c r="O148" s="105">
        <v>3.5930806549346999</v>
      </c>
      <c r="P148" s="105">
        <v>3.0011191623056002</v>
      </c>
      <c r="Q148" s="105">
        <v>2.8179752280797001</v>
      </c>
      <c r="R148" s="105">
        <v>2.9144767767980002</v>
      </c>
      <c r="S148" s="105">
        <v>3.2241891650141001</v>
      </c>
      <c r="T148" s="105">
        <v>2.4674594960801999</v>
      </c>
      <c r="U148" s="105">
        <v>2.5774078793159001</v>
      </c>
      <c r="V148" s="105">
        <v>2.7218599731093001</v>
      </c>
      <c r="W148" s="105">
        <v>3.1399593978168001</v>
      </c>
      <c r="X148" s="105">
        <v>3.7463364157825998</v>
      </c>
      <c r="Y148" s="105">
        <v>3.8287095463316998</v>
      </c>
      <c r="Z148" s="105">
        <v>4.0733619938308001</v>
      </c>
      <c r="AA148" s="105">
        <v>4.3833231894594</v>
      </c>
      <c r="AB148" s="105">
        <v>4.4136461778390004</v>
      </c>
      <c r="AC148" s="105">
        <v>4.6401069798955001</v>
      </c>
      <c r="AD148" s="105">
        <v>5.7194814328629002</v>
      </c>
      <c r="AE148" s="105">
        <v>5.0060185350847002</v>
      </c>
      <c r="AF148" s="105">
        <v>5.1903092710741996</v>
      </c>
      <c r="AG148" s="105">
        <v>6.2055831347838</v>
      </c>
      <c r="AH148" s="105">
        <v>5.4104118869360001</v>
      </c>
      <c r="AI148" s="105">
        <v>5.4812859844958002</v>
      </c>
      <c r="AJ148" s="105">
        <v>5.5088667229465003</v>
      </c>
      <c r="AK148" s="105">
        <v>7.1019558949609998</v>
      </c>
      <c r="AL148" s="105">
        <v>7.4912229626583997</v>
      </c>
      <c r="AM148" s="105">
        <v>7.4780103615635998</v>
      </c>
      <c r="AN148" s="105">
        <v>7.2578558537877997</v>
      </c>
      <c r="AO148" s="105">
        <v>8.6753130911981007</v>
      </c>
      <c r="AP148" s="105">
        <v>9.1797577735737992</v>
      </c>
      <c r="AQ148" s="105">
        <v>9.9975547844850006</v>
      </c>
      <c r="AR148" s="105">
        <v>10.447518244175001</v>
      </c>
      <c r="AS148" s="105">
        <v>10.262275713729</v>
      </c>
      <c r="AT148" s="105">
        <v>10.771873269114</v>
      </c>
      <c r="AU148" s="105">
        <v>10.631331967569</v>
      </c>
      <c r="AV148" s="105">
        <v>10.66437945901</v>
      </c>
      <c r="AW148" s="105">
        <v>10.148312787878</v>
      </c>
      <c r="AX148" s="105">
        <v>9.9260727051916007</v>
      </c>
      <c r="AY148" s="105">
        <v>13.164145598114001</v>
      </c>
      <c r="AZ148" s="105">
        <v>9.7126864299800992</v>
      </c>
      <c r="BA148" s="105">
        <v>10.771134684454999</v>
      </c>
      <c r="BB148" s="105">
        <v>11.443139376933001</v>
      </c>
      <c r="BC148" s="105">
        <v>12.738876827003001</v>
      </c>
      <c r="BD148" s="105">
        <v>12.365032017700001</v>
      </c>
    </row>
    <row r="149" spans="1:56" x14ac:dyDescent="0.2">
      <c r="A149" s="104" t="s">
        <v>179</v>
      </c>
      <c r="B149" s="105">
        <v>17.417701394443998</v>
      </c>
      <c r="C149" s="105">
        <v>17.380353298357001</v>
      </c>
      <c r="D149" s="105">
        <v>17.395675287490999</v>
      </c>
      <c r="E149" s="105">
        <v>18.431595632621999</v>
      </c>
      <c r="F149" s="105">
        <v>19.989459671757999</v>
      </c>
      <c r="G149" s="105">
        <v>20.383188573965999</v>
      </c>
      <c r="H149" s="105">
        <v>20.830880807362998</v>
      </c>
      <c r="I149" s="105">
        <v>20.526079450674001</v>
      </c>
      <c r="J149" s="105">
        <v>20.62027094071</v>
      </c>
      <c r="K149" s="105">
        <v>21.51227932638</v>
      </c>
      <c r="L149" s="105">
        <v>22.630298521996</v>
      </c>
      <c r="M149" s="105">
        <v>23.393937069911999</v>
      </c>
      <c r="N149" s="105">
        <v>22.996599454502</v>
      </c>
      <c r="O149" s="105">
        <v>19.510516238154</v>
      </c>
      <c r="P149" s="105">
        <v>20.241351293406002</v>
      </c>
      <c r="Q149" s="105">
        <v>19.552597211628999</v>
      </c>
      <c r="R149" s="105">
        <v>21.287034074562001</v>
      </c>
      <c r="S149" s="105">
        <v>23.018155933022001</v>
      </c>
      <c r="T149" s="105">
        <v>23.307230269891001</v>
      </c>
      <c r="U149" s="105">
        <v>21.004928230935999</v>
      </c>
      <c r="V149" s="105">
        <v>20.844062183152001</v>
      </c>
      <c r="W149" s="105">
        <v>20.238282100068002</v>
      </c>
      <c r="X149" s="105">
        <v>21.112286561630999</v>
      </c>
      <c r="Y149" s="105">
        <v>22.212857312124999</v>
      </c>
      <c r="Z149" s="105">
        <v>22.787149121338</v>
      </c>
      <c r="AA149" s="105">
        <v>25.888252418983001</v>
      </c>
      <c r="AB149" s="105">
        <v>28.448570132023001</v>
      </c>
      <c r="AC149" s="105">
        <v>28.371021154535999</v>
      </c>
      <c r="AD149" s="105">
        <v>27.274548556277999</v>
      </c>
      <c r="AE149" s="105">
        <v>29.314596791580001</v>
      </c>
      <c r="AF149" s="105">
        <v>28.986543050548001</v>
      </c>
      <c r="AG149" s="105">
        <v>26.939583786549001</v>
      </c>
      <c r="AH149" s="105">
        <v>28.101992380527999</v>
      </c>
      <c r="AI149" s="105">
        <v>27.553108653818999</v>
      </c>
      <c r="AJ149" s="105">
        <v>31.820413645896</v>
      </c>
      <c r="AK149" s="105">
        <v>31.8396901835</v>
      </c>
      <c r="AL149" s="105">
        <v>31.490013855356001</v>
      </c>
      <c r="AM149" s="105">
        <v>34.374139976572003</v>
      </c>
      <c r="AN149" s="105">
        <v>38.994558567809001</v>
      </c>
      <c r="AO149" s="105">
        <v>41.974669645833004</v>
      </c>
      <c r="AP149" s="105">
        <v>45.848278636788997</v>
      </c>
      <c r="AQ149" s="105">
        <v>49.179316159636997</v>
      </c>
      <c r="AR149" s="105">
        <v>49.121543471705003</v>
      </c>
      <c r="AS149" s="105">
        <v>50.323533575121999</v>
      </c>
      <c r="AT149" s="105">
        <v>53.252473939925999</v>
      </c>
      <c r="AU149" s="105">
        <v>54.901357466253998</v>
      </c>
      <c r="AV149" s="105">
        <v>57.500868183015001</v>
      </c>
      <c r="AW149" s="105">
        <v>55.217180010096001</v>
      </c>
      <c r="AX149" s="105">
        <v>55.346824161458997</v>
      </c>
      <c r="AY149" s="105">
        <v>58.171934669938999</v>
      </c>
      <c r="AZ149" s="105">
        <v>47.532824024134001</v>
      </c>
      <c r="BA149" s="105">
        <v>59.628778710292003</v>
      </c>
      <c r="BB149" s="105">
        <v>63.739996192025998</v>
      </c>
      <c r="BC149" s="105">
        <v>65.078926716789994</v>
      </c>
      <c r="BD149" s="105">
        <v>69.265213388657997</v>
      </c>
    </row>
    <row r="150" spans="1:56" x14ac:dyDescent="0.2">
      <c r="A150" s="104" t="s">
        <v>180</v>
      </c>
      <c r="B150" s="105">
        <v>26.610942505132002</v>
      </c>
      <c r="C150" s="105">
        <v>26.863613427156999</v>
      </c>
      <c r="D150" s="105">
        <v>27.820239839877999</v>
      </c>
      <c r="E150" s="105">
        <v>31.503633171596999</v>
      </c>
      <c r="F150" s="105">
        <v>29.997417770681</v>
      </c>
      <c r="G150" s="105">
        <v>32.911275181858997</v>
      </c>
      <c r="H150" s="105">
        <v>32.799586315661003</v>
      </c>
      <c r="I150" s="105">
        <v>35.761777278589001</v>
      </c>
      <c r="J150" s="105">
        <v>36.833571284804997</v>
      </c>
      <c r="K150" s="105">
        <v>39.610455751899003</v>
      </c>
      <c r="L150" s="105">
        <v>35.685133266617001</v>
      </c>
      <c r="M150" s="105">
        <v>33.942596226616999</v>
      </c>
      <c r="N150" s="105">
        <v>34.138995452426997</v>
      </c>
      <c r="O150" s="105">
        <v>36.591959300695002</v>
      </c>
      <c r="P150" s="105">
        <v>32.33703283098</v>
      </c>
      <c r="Q150" s="105">
        <v>32.093837120511999</v>
      </c>
      <c r="R150" s="105">
        <v>30.187388497179001</v>
      </c>
      <c r="S150" s="105">
        <v>37.001937615833</v>
      </c>
      <c r="T150" s="105">
        <v>38.549770505536003</v>
      </c>
      <c r="U150" s="105">
        <v>39.929080008698001</v>
      </c>
      <c r="V150" s="105">
        <v>42.704150896104998</v>
      </c>
      <c r="W150" s="105">
        <v>42.893336345856</v>
      </c>
      <c r="X150" s="105">
        <v>46.613620253443997</v>
      </c>
      <c r="Y150" s="105">
        <v>50.318225400882</v>
      </c>
      <c r="Z150" s="105">
        <v>54.229367856355999</v>
      </c>
      <c r="AA150" s="105">
        <v>65.346796726747002</v>
      </c>
      <c r="AB150" s="105">
        <v>68.694646986974007</v>
      </c>
      <c r="AC150" s="105">
        <v>76.865832639741001</v>
      </c>
      <c r="AD150" s="105">
        <v>75.580908671369002</v>
      </c>
      <c r="AE150" s="105">
        <v>73.992988939688999</v>
      </c>
      <c r="AF150" s="105">
        <v>74.264353362085004</v>
      </c>
      <c r="AG150" s="105">
        <v>71.691942351497005</v>
      </c>
      <c r="AH150" s="105">
        <v>72.941123350981002</v>
      </c>
      <c r="AI150" s="105">
        <v>74.774231349169</v>
      </c>
      <c r="AJ150" s="105">
        <v>75.687654058205993</v>
      </c>
      <c r="AK150" s="105">
        <v>78.884269177237996</v>
      </c>
      <c r="AL150" s="105">
        <v>70.973018799401999</v>
      </c>
      <c r="AM150" s="105">
        <v>76.961076947763004</v>
      </c>
      <c r="AN150" s="105">
        <v>77.762152369513998</v>
      </c>
      <c r="AO150" s="105">
        <v>78.645558528110001</v>
      </c>
      <c r="AP150" s="105">
        <v>84.968782364118994</v>
      </c>
      <c r="AQ150" s="105">
        <v>84.587474388545999</v>
      </c>
      <c r="AR150" s="105">
        <v>89.502125230586003</v>
      </c>
      <c r="AS150" s="105">
        <v>97.486922028151</v>
      </c>
      <c r="AT150" s="105">
        <v>104.01335553235</v>
      </c>
      <c r="AU150" s="105">
        <v>113.18742270297</v>
      </c>
      <c r="AV150" s="105">
        <v>121.29723931853</v>
      </c>
      <c r="AW150" s="105">
        <v>135.64601468555</v>
      </c>
      <c r="AX150" s="105">
        <v>141.33580979070999</v>
      </c>
      <c r="AY150" s="105">
        <v>147.92443067411</v>
      </c>
      <c r="AZ150" s="105">
        <v>136.38448051627</v>
      </c>
      <c r="BA150" s="105">
        <v>145.61136265364999</v>
      </c>
      <c r="BB150" s="105">
        <v>151.70040676207</v>
      </c>
      <c r="BC150" s="105">
        <v>162.45272407677999</v>
      </c>
      <c r="BD150" s="105">
        <v>174.11430886732001</v>
      </c>
    </row>
    <row r="151" spans="1:56" x14ac:dyDescent="0.2">
      <c r="A151" s="104" t="s">
        <v>175</v>
      </c>
      <c r="B151" s="105">
        <v>1.9948039690832</v>
      </c>
      <c r="C151" s="105">
        <v>1.9948042443444001</v>
      </c>
      <c r="D151" s="105">
        <v>1.9948045596832</v>
      </c>
      <c r="E151" s="105">
        <v>1.9948048687772</v>
      </c>
      <c r="F151" s="105">
        <v>1.9948051101466</v>
      </c>
      <c r="G151" s="105">
        <v>1.9948052413224</v>
      </c>
      <c r="H151" s="105">
        <v>1.9948052553203</v>
      </c>
      <c r="I151" s="105">
        <v>1.994805163706</v>
      </c>
      <c r="J151" s="105">
        <v>1.9948050529743</v>
      </c>
      <c r="K151" s="105">
        <v>1.9948050105265001</v>
      </c>
      <c r="L151" s="105">
        <v>1.9948051243006999</v>
      </c>
      <c r="M151" s="105">
        <v>2.0248710882304999</v>
      </c>
      <c r="N151" s="105">
        <v>2.0103739511529</v>
      </c>
      <c r="O151" s="105">
        <v>2.0870526319152001</v>
      </c>
      <c r="P151" s="105">
        <v>2.3081718725259002</v>
      </c>
      <c r="Q151" s="105">
        <v>1.8677701957755</v>
      </c>
      <c r="R151" s="105">
        <v>2.0360431396819001</v>
      </c>
      <c r="S151" s="105">
        <v>2.1344087039424999</v>
      </c>
      <c r="T151" s="105">
        <v>2.0429726745028001</v>
      </c>
      <c r="U151" s="105">
        <v>2.1334174422441001</v>
      </c>
      <c r="V151" s="105">
        <v>2.1559699953712999</v>
      </c>
      <c r="W151" s="105">
        <v>2.1398859710881002</v>
      </c>
      <c r="X151" s="105">
        <v>1.9558447083224</v>
      </c>
      <c r="Y151" s="105">
        <v>2.0016824561445001</v>
      </c>
      <c r="Z151" s="105">
        <v>2.9958361288647999</v>
      </c>
      <c r="AA151" s="105">
        <v>2.3497346479778001</v>
      </c>
      <c r="AB151" s="105">
        <v>2.2115821894083001</v>
      </c>
      <c r="AC151" s="105">
        <v>2.5181657524464001</v>
      </c>
      <c r="AD151" s="105">
        <v>2.2787600331370998</v>
      </c>
      <c r="AE151" s="105">
        <v>2.4199174333032998</v>
      </c>
      <c r="AF151" s="105">
        <v>2.1219684137549</v>
      </c>
      <c r="AG151" s="105">
        <v>2.3635644340761002</v>
      </c>
      <c r="AH151" s="105">
        <v>1.4440973715326</v>
      </c>
      <c r="AI151" s="105">
        <v>1.7181170633826</v>
      </c>
      <c r="AJ151" s="105">
        <v>1.5218387906769</v>
      </c>
      <c r="AK151" s="105">
        <v>1.7351902896825999</v>
      </c>
      <c r="AL151" s="105">
        <v>1.6977566583121</v>
      </c>
      <c r="AM151" s="105">
        <v>1.3836517241601001</v>
      </c>
      <c r="AN151" s="105">
        <v>1.3977947346899999</v>
      </c>
      <c r="AO151" s="105">
        <v>2.1737949327109001</v>
      </c>
      <c r="AP151" s="105">
        <v>2.1107184700003998</v>
      </c>
      <c r="AQ151" s="105">
        <v>2.3696949655920001</v>
      </c>
      <c r="AR151" s="105">
        <v>3.6039434946863</v>
      </c>
      <c r="AS151" s="105">
        <v>1.8243389378892001</v>
      </c>
      <c r="AT151" s="105">
        <v>1.2677187023334</v>
      </c>
      <c r="AU151" s="105">
        <v>1.1953676522876</v>
      </c>
      <c r="AV151" s="105">
        <v>1.1443805958516</v>
      </c>
      <c r="AW151" s="105">
        <v>1.1963677006739999</v>
      </c>
      <c r="AX151" s="105">
        <v>1.2305326443986</v>
      </c>
      <c r="AY151" s="105">
        <v>1.2683161021552001</v>
      </c>
      <c r="AZ151" s="105">
        <v>1.2763821890406</v>
      </c>
      <c r="BA151" s="105">
        <v>1.3289914626388</v>
      </c>
      <c r="BB151" s="105">
        <v>1.3981422037180999</v>
      </c>
      <c r="BC151" s="105">
        <v>1.3979063820491</v>
      </c>
      <c r="BD151" s="105">
        <v>1.4658943731728999</v>
      </c>
    </row>
    <row r="152" spans="1:56" x14ac:dyDescent="0.2">
      <c r="A152" s="104" t="s">
        <v>177</v>
      </c>
      <c r="B152" s="105">
        <v>1.1281783423017999</v>
      </c>
      <c r="C152" s="105">
        <v>1.1283402824880999</v>
      </c>
      <c r="D152" s="105">
        <v>1.2030880854765</v>
      </c>
      <c r="E152" s="105">
        <v>1.4471017840374001</v>
      </c>
      <c r="F152" s="105">
        <v>1.7756894237084</v>
      </c>
      <c r="G152" s="105">
        <v>1.4670666403727</v>
      </c>
      <c r="H152" s="105">
        <v>1.4455915743237999</v>
      </c>
      <c r="I152" s="105">
        <v>1.5263954520261001</v>
      </c>
      <c r="J152" s="105">
        <v>1.5148329726812999</v>
      </c>
      <c r="K152" s="105">
        <v>1.6277811670328</v>
      </c>
      <c r="L152" s="105">
        <v>1.7527944935133</v>
      </c>
      <c r="M152" s="105">
        <v>1.7349268446221</v>
      </c>
      <c r="N152" s="105">
        <v>1.7092054654565001</v>
      </c>
      <c r="O152" s="105">
        <v>1.6890981646215</v>
      </c>
      <c r="P152" s="105">
        <v>1.7571204580811</v>
      </c>
      <c r="Q152" s="105">
        <v>1.9389661707612</v>
      </c>
      <c r="R152" s="105">
        <v>1.7213115184395</v>
      </c>
      <c r="S152" s="105">
        <v>2.1890177285945001</v>
      </c>
      <c r="T152" s="105">
        <v>2.0540600647098</v>
      </c>
      <c r="U152" s="105">
        <v>2.0314350449632999</v>
      </c>
      <c r="V152" s="105">
        <v>2.149936279866</v>
      </c>
      <c r="W152" s="105">
        <v>2.2028915461624998</v>
      </c>
      <c r="X152" s="105">
        <v>2.4903536282663001</v>
      </c>
      <c r="Y152" s="105">
        <v>2.5381522453396999</v>
      </c>
      <c r="Z152" s="105">
        <v>2.5287133759147</v>
      </c>
      <c r="AA152" s="105">
        <v>2.4533977935575999</v>
      </c>
      <c r="AB152" s="105">
        <v>2.5119304566907998</v>
      </c>
      <c r="AC152" s="105">
        <v>2.6349245382764002</v>
      </c>
      <c r="AD152" s="105">
        <v>3.2909466863585002</v>
      </c>
      <c r="AE152" s="105">
        <v>2.6833378295841999</v>
      </c>
      <c r="AF152" s="105">
        <v>2.9144732316652999</v>
      </c>
      <c r="AG152" s="105">
        <v>3.5426790668955999</v>
      </c>
      <c r="AH152" s="105">
        <v>4.0639087827878004</v>
      </c>
      <c r="AI152" s="105">
        <v>4.5292780478678001</v>
      </c>
      <c r="AJ152" s="105">
        <v>4.8189645974481996</v>
      </c>
      <c r="AK152" s="105">
        <v>5.2298487834848997</v>
      </c>
      <c r="AL152" s="105">
        <v>5.3175027153162002</v>
      </c>
      <c r="AM152" s="105">
        <v>5.2838915748910997</v>
      </c>
      <c r="AN152" s="105">
        <v>5.1019523362932997</v>
      </c>
      <c r="AO152" s="105">
        <v>4.9501647733328999</v>
      </c>
      <c r="AP152" s="105">
        <v>4.2314201144380998</v>
      </c>
      <c r="AQ152" s="105">
        <v>4.4692108921004996</v>
      </c>
      <c r="AR152" s="105">
        <v>4.2609207417699997</v>
      </c>
      <c r="AS152" s="105">
        <v>4.5766538645974997</v>
      </c>
      <c r="AT152" s="105">
        <v>5.5378680267083</v>
      </c>
      <c r="AU152" s="105">
        <v>5.9739492425504999</v>
      </c>
      <c r="AV152" s="105">
        <v>6.6210123284628004</v>
      </c>
      <c r="AW152" s="105">
        <v>5.7792163368056997</v>
      </c>
      <c r="AX152" s="105">
        <v>4.9039642278165001</v>
      </c>
      <c r="AY152" s="105">
        <v>5.0363778047111998</v>
      </c>
      <c r="AZ152" s="105">
        <v>5.4744156190454003</v>
      </c>
      <c r="BA152" s="105">
        <v>5.3866940597135002</v>
      </c>
      <c r="BB152" s="105">
        <v>5.5294990554790999</v>
      </c>
      <c r="BC152" s="105">
        <v>5.4979517007977998</v>
      </c>
      <c r="BD152" s="105">
        <v>5.4676910912184997</v>
      </c>
    </row>
    <row r="153" spans="1:56" x14ac:dyDescent="0.2">
      <c r="A153" s="104" t="s">
        <v>181</v>
      </c>
      <c r="B153" s="105">
        <v>309.11332980558001</v>
      </c>
      <c r="C153" s="105">
        <v>317.56615191891001</v>
      </c>
      <c r="D153" s="105">
        <v>330.89474778891997</v>
      </c>
      <c r="E153" s="105">
        <v>348.58253595321003</v>
      </c>
      <c r="F153" s="105">
        <v>361.74757349358998</v>
      </c>
      <c r="G153" s="105">
        <v>376.96620505394998</v>
      </c>
      <c r="H153" s="105">
        <v>401.70328500578</v>
      </c>
      <c r="I153" s="105">
        <v>416.31269106934002</v>
      </c>
      <c r="J153" s="105">
        <v>444.21326882276998</v>
      </c>
      <c r="K153" s="105">
        <v>444.83559583921999</v>
      </c>
      <c r="L153" s="105">
        <v>456.30492741275998</v>
      </c>
      <c r="M153" s="105">
        <v>418.96405614815001</v>
      </c>
      <c r="N153" s="105">
        <v>425.20026959935001</v>
      </c>
      <c r="O153" s="105">
        <v>429.17200530694998</v>
      </c>
      <c r="P153" s="105">
        <v>444.48327541511998</v>
      </c>
      <c r="Q153" s="105">
        <v>454.63386517319998</v>
      </c>
      <c r="R153" s="105">
        <v>462.24532859105</v>
      </c>
      <c r="S153" s="105">
        <v>478.20414054734999</v>
      </c>
      <c r="T153" s="105">
        <v>468.01320411171997</v>
      </c>
      <c r="U153" s="105">
        <v>447.10882086845999</v>
      </c>
      <c r="V153" s="105">
        <v>371.52493783427002</v>
      </c>
      <c r="W153" s="105">
        <v>369.23275705931002</v>
      </c>
      <c r="X153" s="105">
        <v>360.32435764132998</v>
      </c>
      <c r="Y153" s="105">
        <v>360.76630781673998</v>
      </c>
      <c r="Z153" s="105">
        <v>354.66293079145998</v>
      </c>
      <c r="AA153" s="105">
        <v>356.44229136043998</v>
      </c>
      <c r="AB153" s="105">
        <v>372.45031620504</v>
      </c>
      <c r="AC153" s="105">
        <v>362.66825285063999</v>
      </c>
      <c r="AD153" s="105">
        <v>334.06731760349999</v>
      </c>
      <c r="AE153" s="105">
        <v>324.65142974512997</v>
      </c>
      <c r="AF153" s="105">
        <v>313.02741942448</v>
      </c>
      <c r="AG153" s="105">
        <v>309.75946950308997</v>
      </c>
      <c r="AH153" s="105">
        <v>302.51452856309999</v>
      </c>
      <c r="AI153" s="105">
        <v>315.30231303279999</v>
      </c>
      <c r="AJ153" s="105">
        <v>317.48676298420003</v>
      </c>
      <c r="AK153" s="105">
        <v>317.09797400128002</v>
      </c>
      <c r="AL153" s="105">
        <v>330.75086270777001</v>
      </c>
      <c r="AM153" s="105">
        <v>330.30113258926002</v>
      </c>
      <c r="AN153" s="105">
        <v>324.57785501596999</v>
      </c>
      <c r="AO153" s="105">
        <v>311.37871998485002</v>
      </c>
      <c r="AP153" s="105">
        <v>329.38339497013999</v>
      </c>
      <c r="AQ153" s="105">
        <v>326.93826828900001</v>
      </c>
      <c r="AR153" s="105">
        <v>319.72690651597998</v>
      </c>
      <c r="AS153" s="105">
        <v>315.08992995224997</v>
      </c>
      <c r="AT153" s="105">
        <v>302.57034505134999</v>
      </c>
      <c r="AU153" s="105">
        <v>305.79420437409999</v>
      </c>
      <c r="AV153" s="105">
        <v>316.72802527289002</v>
      </c>
      <c r="AW153" s="105">
        <v>330.22210323363998</v>
      </c>
      <c r="AX153" s="105">
        <v>329.63291309752998</v>
      </c>
      <c r="AY153" s="105">
        <v>312.07065859724003</v>
      </c>
      <c r="AZ153" s="105">
        <v>296.87990535035999</v>
      </c>
      <c r="BA153" s="105">
        <v>324.01233005880999</v>
      </c>
      <c r="BB153" s="105">
        <v>307.96160192597</v>
      </c>
      <c r="BC153" s="105">
        <v>280.65010035873001</v>
      </c>
      <c r="BD153" s="105">
        <v>276.06191463563999</v>
      </c>
    </row>
    <row r="154" spans="1:56" x14ac:dyDescent="0.2">
      <c r="A154" s="104" t="s">
        <v>183</v>
      </c>
      <c r="B154" s="105">
        <v>29.448501814149999</v>
      </c>
      <c r="C154" s="105">
        <v>31.750910325128</v>
      </c>
      <c r="D154" s="105">
        <v>38.867193757186001</v>
      </c>
      <c r="E154" s="105">
        <v>43.105584049801003</v>
      </c>
      <c r="F154" s="105">
        <v>40.873951843367003</v>
      </c>
      <c r="G154" s="105">
        <v>38.032985208241001</v>
      </c>
      <c r="H154" s="105">
        <v>41.692062377722003</v>
      </c>
      <c r="I154" s="105">
        <v>46.852339002043003</v>
      </c>
      <c r="J154" s="105">
        <v>47.444512027437</v>
      </c>
      <c r="K154" s="105">
        <v>40.425686271632998</v>
      </c>
      <c r="L154" s="105">
        <v>33.181806104723002</v>
      </c>
      <c r="M154" s="105">
        <v>28.447033810728001</v>
      </c>
      <c r="N154" s="105">
        <v>21.607873536056999</v>
      </c>
      <c r="O154" s="105">
        <v>21.996259015799001</v>
      </c>
      <c r="P154" s="105">
        <v>19.735268314222999</v>
      </c>
      <c r="Q154" s="105">
        <v>17.259918439983</v>
      </c>
      <c r="R154" s="105">
        <v>21.410083659874999</v>
      </c>
      <c r="S154" s="105">
        <v>19.139394157512999</v>
      </c>
      <c r="T154" s="105">
        <v>22.340922457971001</v>
      </c>
      <c r="U154" s="105">
        <v>23.413739649345999</v>
      </c>
      <c r="V154" s="105">
        <v>19.018752354290999</v>
      </c>
      <c r="W154" s="105">
        <v>19.530211937535</v>
      </c>
      <c r="X154" s="105">
        <v>20.255384549818</v>
      </c>
      <c r="Y154" s="105">
        <v>20.768793230316</v>
      </c>
      <c r="Z154" s="105">
        <v>21.408956047322</v>
      </c>
      <c r="AA154" s="105">
        <v>21.866191004691999</v>
      </c>
      <c r="AB154" s="105">
        <v>22.179603213334001</v>
      </c>
      <c r="AC154" s="105">
        <v>22.797855684795</v>
      </c>
      <c r="AD154" s="105">
        <v>23.186493815028999</v>
      </c>
      <c r="AE154" s="105">
        <v>25.148024053644999</v>
      </c>
      <c r="AF154" s="105">
        <v>25.184017186729001</v>
      </c>
      <c r="AG154" s="105">
        <v>24.863217911785998</v>
      </c>
      <c r="AH154" s="105">
        <v>20.143630894807</v>
      </c>
      <c r="AI154" s="105">
        <v>26.134187644124001</v>
      </c>
      <c r="AJ154" s="105">
        <v>26.182567136385</v>
      </c>
      <c r="AK154" s="105">
        <v>26.312265202151998</v>
      </c>
      <c r="AL154" s="105">
        <v>16.968419808688001</v>
      </c>
      <c r="AM154" s="105">
        <v>17.957571995978999</v>
      </c>
      <c r="AN154" s="105">
        <v>15.396622859262999</v>
      </c>
      <c r="AO154" s="105">
        <v>13.972802248331</v>
      </c>
      <c r="AP154" s="105">
        <v>13.433699773368</v>
      </c>
      <c r="AQ154" s="105">
        <v>11.667255698392999</v>
      </c>
      <c r="AR154" s="105">
        <v>11.337512738426</v>
      </c>
      <c r="AS154" s="105">
        <v>10.938190904996</v>
      </c>
      <c r="AT154" s="105">
        <v>11.511570085504999</v>
      </c>
      <c r="AU154" s="105">
        <v>12.097078277708</v>
      </c>
      <c r="AV154" s="105">
        <v>11.349275845338999</v>
      </c>
      <c r="AW154" s="105">
        <v>11.629840737956</v>
      </c>
      <c r="AX154" s="105">
        <v>13.715616563796001</v>
      </c>
      <c r="AY154" s="105">
        <v>12.625749081992</v>
      </c>
      <c r="AZ154" s="105">
        <v>12.465788726825</v>
      </c>
      <c r="BA154" s="105">
        <v>12.666918717009001</v>
      </c>
      <c r="BB154" s="105">
        <v>13.917757845362001</v>
      </c>
      <c r="BC154" s="105">
        <v>14.629971941869</v>
      </c>
      <c r="BD154" s="105">
        <v>15.43008137933</v>
      </c>
    </row>
    <row r="155" spans="1:56" x14ac:dyDescent="0.2">
      <c r="A155" s="104" t="s">
        <v>170</v>
      </c>
      <c r="B155" s="105">
        <v>75.980808320416003</v>
      </c>
      <c r="C155" s="105">
        <v>76.324400028252995</v>
      </c>
      <c r="D155" s="105">
        <v>79.299035472764004</v>
      </c>
      <c r="E155" s="105">
        <v>81.032195826180001</v>
      </c>
      <c r="F155" s="105">
        <v>84.134537360891997</v>
      </c>
      <c r="G155" s="105">
        <v>87.853214930641002</v>
      </c>
      <c r="H155" s="105">
        <v>93.133482247699007</v>
      </c>
      <c r="I155" s="105">
        <v>98.336129612264003</v>
      </c>
      <c r="J155" s="105">
        <v>103.66617122172001</v>
      </c>
      <c r="K155" s="105">
        <v>111.97061353795</v>
      </c>
      <c r="L155" s="105">
        <v>117.86757846105</v>
      </c>
      <c r="M155" s="105">
        <v>120.97849298198</v>
      </c>
      <c r="N155" s="105">
        <v>126.52114195845</v>
      </c>
      <c r="O155" s="105">
        <v>131.05354019672001</v>
      </c>
      <c r="P155" s="105">
        <v>135.64044327104</v>
      </c>
      <c r="Q155" s="105">
        <v>140.04876659881</v>
      </c>
      <c r="R155" s="105">
        <v>138.36759352017</v>
      </c>
      <c r="S155" s="105">
        <v>133.24644861533</v>
      </c>
      <c r="T155" s="105">
        <v>136.63914495726999</v>
      </c>
      <c r="U155" s="105">
        <v>137.68640990918999</v>
      </c>
      <c r="V155" s="105">
        <v>131.9645131931</v>
      </c>
      <c r="W155" s="105">
        <v>126.9156066557</v>
      </c>
      <c r="X155" s="105">
        <v>112.24428550098</v>
      </c>
      <c r="Y155" s="105">
        <v>104.00701992593</v>
      </c>
      <c r="Z155" s="105">
        <v>95.190123468378005</v>
      </c>
      <c r="AA155" s="105">
        <v>89.100934480104002</v>
      </c>
      <c r="AB155" s="105">
        <v>79.057979693304006</v>
      </c>
      <c r="AC155" s="105">
        <v>76.671965881746999</v>
      </c>
      <c r="AD155" s="105">
        <v>62.868572257373998</v>
      </c>
      <c r="AE155" s="105">
        <v>68.566356120129001</v>
      </c>
      <c r="AF155" s="105">
        <v>73.806332900257004</v>
      </c>
      <c r="AG155" s="105">
        <v>76.673024270791998</v>
      </c>
      <c r="AH155" s="105">
        <v>73.443085850724998</v>
      </c>
      <c r="AI155" s="105">
        <v>74.982051554538003</v>
      </c>
      <c r="AJ155" s="105">
        <v>76.524566540224001</v>
      </c>
      <c r="AK155" s="105">
        <v>79.737424914512999</v>
      </c>
      <c r="AL155" s="105">
        <v>81.248530405736005</v>
      </c>
      <c r="AM155" s="105">
        <v>67.985648691384995</v>
      </c>
      <c r="AN155" s="105">
        <v>74.478636033482005</v>
      </c>
      <c r="AO155" s="105">
        <v>71.671174723180997</v>
      </c>
      <c r="AP155" s="105">
        <v>69.042618004171004</v>
      </c>
      <c r="AQ155" s="105">
        <v>50.811542814482998</v>
      </c>
      <c r="AR155" s="105">
        <v>49.021690112137001</v>
      </c>
      <c r="AS155" s="105">
        <v>37.908409324163998</v>
      </c>
      <c r="AT155" s="105">
        <v>41.610538570094</v>
      </c>
      <c r="AU155" s="105">
        <v>32.654126332105001</v>
      </c>
      <c r="AV155" s="105">
        <v>36.027056849700003</v>
      </c>
      <c r="AW155" s="105">
        <v>73.542726479386999</v>
      </c>
      <c r="AX155" s="105">
        <v>66.396486536731004</v>
      </c>
      <c r="AY155" s="105">
        <v>73.411126967130997</v>
      </c>
      <c r="AZ155" s="105">
        <v>69.045008429351</v>
      </c>
      <c r="BA155" s="105">
        <v>57.290629614737</v>
      </c>
      <c r="BB155" s="105">
        <v>59.803620063201002</v>
      </c>
      <c r="BC155" s="105">
        <v>65.658792361012999</v>
      </c>
      <c r="BD155" s="105">
        <v>66.239386070842002</v>
      </c>
    </row>
    <row r="156" spans="1:56" x14ac:dyDescent="0.2">
      <c r="A156" s="104" t="s">
        <v>182</v>
      </c>
      <c r="B156" s="105">
        <v>17.486951090371001</v>
      </c>
      <c r="C156" s="105">
        <v>18.641563023734001</v>
      </c>
      <c r="D156" s="105">
        <v>19.033050605145</v>
      </c>
      <c r="E156" s="105">
        <v>21.191713299017</v>
      </c>
      <c r="F156" s="105">
        <v>21.248694034446999</v>
      </c>
      <c r="G156" s="105">
        <v>22.82276344217</v>
      </c>
      <c r="H156" s="105">
        <v>24.129634517713999</v>
      </c>
      <c r="I156" s="105">
        <v>23.913381008154001</v>
      </c>
      <c r="J156" s="105">
        <v>24.781607111631999</v>
      </c>
      <c r="K156" s="105">
        <v>27.549079660261999</v>
      </c>
      <c r="L156" s="105">
        <v>28.230161987302999</v>
      </c>
      <c r="M156" s="105">
        <v>29.909549361189999</v>
      </c>
      <c r="N156" s="105">
        <v>31.795224527279998</v>
      </c>
      <c r="O156" s="105">
        <v>30.836850817912001</v>
      </c>
      <c r="P156" s="105">
        <v>30.121578451190999</v>
      </c>
      <c r="Q156" s="105">
        <v>28.668127993026001</v>
      </c>
      <c r="R156" s="105">
        <v>32.776540090807003</v>
      </c>
      <c r="S156" s="105">
        <v>32.870403113401998</v>
      </c>
      <c r="T156" s="105">
        <v>33.917026550662001</v>
      </c>
      <c r="U156" s="105">
        <v>42.389899327918002</v>
      </c>
      <c r="V156" s="105">
        <v>43.861384693742004</v>
      </c>
      <c r="W156" s="105">
        <v>45.304620024339997</v>
      </c>
      <c r="X156" s="105">
        <v>48.998606694022001</v>
      </c>
      <c r="Y156" s="105">
        <v>47.964826748100002</v>
      </c>
      <c r="Z156" s="105">
        <v>49.402413031226999</v>
      </c>
      <c r="AA156" s="105">
        <v>52.806933304147002</v>
      </c>
      <c r="AB156" s="105">
        <v>51.106994684141</v>
      </c>
      <c r="AC156" s="105">
        <v>53.594646386615999</v>
      </c>
      <c r="AD156" s="105">
        <v>58.019506370270001</v>
      </c>
      <c r="AE156" s="105">
        <v>64.737499834250002</v>
      </c>
      <c r="AF156" s="105">
        <v>64.244824484166998</v>
      </c>
      <c r="AG156" s="105">
        <v>63.497809217765003</v>
      </c>
      <c r="AH156" s="105">
        <v>67.738427072551005</v>
      </c>
      <c r="AI156" s="105">
        <v>62.803442722489997</v>
      </c>
      <c r="AJ156" s="105">
        <v>64.565700388262002</v>
      </c>
      <c r="AK156" s="105">
        <v>67.831629234120996</v>
      </c>
      <c r="AL156" s="105">
        <v>62.943452154894999</v>
      </c>
      <c r="AM156" s="105">
        <v>61.338134720159999</v>
      </c>
      <c r="AN156" s="105">
        <v>59.261707254451998</v>
      </c>
      <c r="AO156" s="105">
        <v>58.490290127530002</v>
      </c>
      <c r="AP156" s="105">
        <v>53.248468797792</v>
      </c>
      <c r="AQ156" s="105">
        <v>51.397703913900997</v>
      </c>
      <c r="AR156" s="105">
        <v>49.778686401705997</v>
      </c>
      <c r="AS156" s="105">
        <v>48.138772867196998</v>
      </c>
      <c r="AT156" s="105">
        <v>47.670820673537001</v>
      </c>
      <c r="AU156" s="105">
        <v>51.721507551990001</v>
      </c>
      <c r="AV156" s="105">
        <v>50.522966514563002</v>
      </c>
      <c r="AW156" s="105">
        <v>55.143593474874997</v>
      </c>
      <c r="AX156" s="105">
        <v>51.107815913491997</v>
      </c>
      <c r="AY156" s="105">
        <v>46.427923200999999</v>
      </c>
      <c r="AZ156" s="105">
        <v>40.644439831942002</v>
      </c>
      <c r="BA156" s="105">
        <v>38.961996916865999</v>
      </c>
      <c r="BB156" s="105">
        <v>39.668385385112998</v>
      </c>
      <c r="BC156" s="105">
        <v>37.411351398691998</v>
      </c>
      <c r="BD156" s="105">
        <v>35.557289680514003</v>
      </c>
    </row>
    <row r="157" spans="1:56" x14ac:dyDescent="0.2">
      <c r="A157" s="104" t="s">
        <v>178</v>
      </c>
      <c r="B157" s="105">
        <v>0.63401585009676997</v>
      </c>
      <c r="C157" s="105">
        <v>0.64488394720292996</v>
      </c>
      <c r="D157" s="105">
        <v>0.70211892836773004</v>
      </c>
      <c r="E157" s="105">
        <v>0.7757969488848</v>
      </c>
      <c r="F157" s="105">
        <v>0.75060725754421997</v>
      </c>
      <c r="G157" s="105">
        <v>0.80515383733774004</v>
      </c>
      <c r="H157" s="105">
        <v>0.89443526858910005</v>
      </c>
      <c r="I157" s="105">
        <v>1.2725825690704999</v>
      </c>
      <c r="J157" s="105">
        <v>1.5288851825306999</v>
      </c>
      <c r="K157" s="105">
        <v>1.4645013591264999</v>
      </c>
      <c r="L157" s="105">
        <v>1.4980310937796</v>
      </c>
      <c r="M157" s="105">
        <v>1.4469380473063</v>
      </c>
      <c r="N157" s="105">
        <v>1.4333749400592</v>
      </c>
      <c r="O157" s="105">
        <v>1.3961222267582001</v>
      </c>
      <c r="P157" s="105">
        <v>1.5336506010621</v>
      </c>
      <c r="Q157" s="105">
        <v>1.5309696451077</v>
      </c>
      <c r="R157" s="105">
        <v>1.6347376740457</v>
      </c>
      <c r="S157" s="105">
        <v>1.8162170625958001</v>
      </c>
      <c r="T157" s="105">
        <v>2.0507606286473998</v>
      </c>
      <c r="U157" s="105">
        <v>2.0518646800094</v>
      </c>
      <c r="V157" s="105">
        <v>2.1840245291964</v>
      </c>
      <c r="W157" s="105">
        <v>2.1343053435030002</v>
      </c>
      <c r="X157" s="105">
        <v>2.5580886494338002</v>
      </c>
      <c r="Y157" s="105">
        <v>2.9158151243882</v>
      </c>
      <c r="Z157" s="105">
        <v>3.4013786523789999</v>
      </c>
      <c r="AA157" s="105">
        <v>3.8597432345919001</v>
      </c>
      <c r="AB157" s="105">
        <v>3.8133580767462001</v>
      </c>
      <c r="AC157" s="105">
        <v>4.2206327920562003</v>
      </c>
      <c r="AD157" s="105">
        <v>4.4217312074289001</v>
      </c>
      <c r="AE157" s="105">
        <v>4.4184109569801002</v>
      </c>
      <c r="AF157" s="105">
        <v>3.6426185497938</v>
      </c>
      <c r="AG157" s="105">
        <v>3.7869483234470001</v>
      </c>
      <c r="AH157" s="105">
        <v>3.9651439644208999</v>
      </c>
      <c r="AI157" s="105">
        <v>4.0924682085957</v>
      </c>
      <c r="AJ157" s="105">
        <v>4.1408714472575996</v>
      </c>
      <c r="AK157" s="105">
        <v>3.8195308663471002</v>
      </c>
      <c r="AL157" s="105">
        <v>4.1160067807702996</v>
      </c>
      <c r="AM157" s="105">
        <v>3.9111417896242999</v>
      </c>
      <c r="AN157" s="105">
        <v>4.5677010835127003</v>
      </c>
      <c r="AO157" s="105">
        <v>4.7127808701839999</v>
      </c>
      <c r="AP157" s="105">
        <v>5.2439336589699002</v>
      </c>
      <c r="AQ157" s="105">
        <v>5.4510273553447002</v>
      </c>
      <c r="AR157" s="105">
        <v>5.4123331397604</v>
      </c>
      <c r="AS157" s="105">
        <v>5.6409653977660001</v>
      </c>
      <c r="AT157" s="105">
        <v>5.9499484748883003</v>
      </c>
      <c r="AU157" s="105">
        <v>6.6610337235971997</v>
      </c>
      <c r="AV157" s="105">
        <v>7.5121932655075998</v>
      </c>
      <c r="AW157" s="105">
        <v>8.4687718176909001</v>
      </c>
      <c r="AX157" s="105">
        <v>8.7428770539780007</v>
      </c>
      <c r="AY157" s="105">
        <v>8.5218448065444008</v>
      </c>
      <c r="AZ157" s="105">
        <v>7.8549102030737004</v>
      </c>
      <c r="BA157" s="105">
        <v>7.9771304038663997</v>
      </c>
      <c r="BB157" s="105">
        <v>8.0051393542706997</v>
      </c>
      <c r="BC157" s="105">
        <v>7.7423834414641997</v>
      </c>
      <c r="BD157" s="105">
        <v>8.0253191429509005</v>
      </c>
    </row>
    <row r="158" spans="1:56" x14ac:dyDescent="0.2">
      <c r="A158" s="104" t="s">
        <v>107</v>
      </c>
      <c r="B158" s="105">
        <v>0.14143685339392001</v>
      </c>
      <c r="C158" s="105">
        <v>0.14147667414543999</v>
      </c>
      <c r="D158" s="105">
        <v>0.15083877103873999</v>
      </c>
      <c r="E158" s="105">
        <v>0.18135871024378</v>
      </c>
      <c r="F158" s="105">
        <v>0.22245064544245999</v>
      </c>
      <c r="G158" s="105">
        <v>0.18389191811513</v>
      </c>
      <c r="H158" s="105">
        <v>0.18122720971980999</v>
      </c>
      <c r="I158" s="105">
        <v>0.19134859986363001</v>
      </c>
      <c r="J158" s="105">
        <v>0.18992358173776</v>
      </c>
      <c r="K158" s="105">
        <v>0.20406150965472999</v>
      </c>
      <c r="L158" s="105">
        <v>0.21970573871818</v>
      </c>
      <c r="M158" s="105">
        <v>0.33259939558386997</v>
      </c>
      <c r="N158" s="105">
        <v>0.42687882263867999</v>
      </c>
      <c r="O158" s="105">
        <v>0.56186802884042997</v>
      </c>
      <c r="P158" s="105">
        <v>0.75099701425563004</v>
      </c>
      <c r="Q158" s="105">
        <v>0.71860572005187995</v>
      </c>
      <c r="R158" s="105">
        <v>0.78904532334433997</v>
      </c>
      <c r="S158" s="105">
        <v>0.89851818292038999</v>
      </c>
      <c r="T158" s="105">
        <v>0.89016445231355001</v>
      </c>
      <c r="U158" s="105">
        <v>0.86454095660289998</v>
      </c>
      <c r="V158" s="105">
        <v>0.84657107211962002</v>
      </c>
      <c r="W158" s="105">
        <v>0.87797359044737</v>
      </c>
      <c r="X158" s="105">
        <v>0.90686912145071996</v>
      </c>
      <c r="Y158" s="105">
        <v>0.91678448486507003</v>
      </c>
      <c r="Z158" s="105">
        <v>0.74566960026482998</v>
      </c>
      <c r="AA158" s="105">
        <v>0.70575117776382001</v>
      </c>
      <c r="AB158" s="105">
        <v>0.69758024725272005</v>
      </c>
      <c r="AC158" s="105">
        <v>0.73377610859981002</v>
      </c>
      <c r="AD158" s="105">
        <v>0.75512467623729995</v>
      </c>
      <c r="AE158" s="105">
        <v>0.75388695846272002</v>
      </c>
      <c r="AF158" s="105">
        <v>0.70968037582181998</v>
      </c>
      <c r="AG158" s="105">
        <v>0.82984247199544003</v>
      </c>
      <c r="AH158" s="105">
        <v>0.87776637945266001</v>
      </c>
      <c r="AI158" s="105">
        <v>0.93421672096665997</v>
      </c>
      <c r="AJ158" s="105">
        <v>0.88328023678363998</v>
      </c>
      <c r="AK158" s="105">
        <v>0.94125171308160005</v>
      </c>
      <c r="AL158" s="105">
        <v>0.88553990023465001</v>
      </c>
      <c r="AM158" s="105">
        <v>0.94833463551809005</v>
      </c>
      <c r="AN158" s="105">
        <v>0.96991189537198996</v>
      </c>
      <c r="AO158" s="105">
        <v>0.93410994830400995</v>
      </c>
      <c r="AP158" s="105">
        <v>0.98970434130190998</v>
      </c>
      <c r="AQ158" s="105">
        <v>0.95713705982635</v>
      </c>
      <c r="AR158" s="105">
        <v>0.92463780294486997</v>
      </c>
      <c r="AS158" s="105">
        <v>0.99380362311474002</v>
      </c>
      <c r="AT158" s="105">
        <v>0.98347996472729005</v>
      </c>
      <c r="AU158" s="105">
        <v>1.0057704226205999</v>
      </c>
      <c r="AV158" s="105">
        <v>1.0079496222061</v>
      </c>
      <c r="AW158" s="105">
        <v>0.88078927203504997</v>
      </c>
      <c r="AX158" s="105">
        <v>0.78293438948592997</v>
      </c>
      <c r="AY158" s="105">
        <v>0.78503846727908</v>
      </c>
      <c r="AZ158" s="105">
        <v>0.71501825734083002</v>
      </c>
      <c r="BA158" s="105">
        <v>0.64002991421526001</v>
      </c>
      <c r="BB158" s="105">
        <v>0.92581158715081002</v>
      </c>
      <c r="BC158" s="105">
        <v>0.92821786491184</v>
      </c>
      <c r="BD158" s="105">
        <v>0.97389319819393005</v>
      </c>
    </row>
    <row r="159" spans="1:56" x14ac:dyDescent="0.2">
      <c r="A159" s="104" t="s">
        <v>184</v>
      </c>
      <c r="B159" s="105">
        <v>14.701024096322</v>
      </c>
      <c r="C159" s="105">
        <v>18.296627612350999</v>
      </c>
      <c r="D159" s="105">
        <v>22.021575575999002</v>
      </c>
      <c r="E159" s="105">
        <v>24.671480411285</v>
      </c>
      <c r="F159" s="105">
        <v>20.813976421667</v>
      </c>
      <c r="G159" s="105">
        <v>19.917885324109001</v>
      </c>
      <c r="H159" s="105">
        <v>18.641882825162</v>
      </c>
      <c r="I159" s="105">
        <v>16.692182362353002</v>
      </c>
      <c r="J159" s="105">
        <v>18.799716939603002</v>
      </c>
      <c r="K159" s="105">
        <v>17.597413797169001</v>
      </c>
      <c r="L159" s="105">
        <v>14.564916063131999</v>
      </c>
      <c r="M159" s="105">
        <v>11.827844096394999</v>
      </c>
      <c r="N159" s="105">
        <v>12.6414005026</v>
      </c>
      <c r="O159" s="105">
        <v>11.325862902518001</v>
      </c>
      <c r="P159" s="105">
        <v>16.348840044391</v>
      </c>
      <c r="Q159" s="105">
        <v>15.451640603407</v>
      </c>
      <c r="R159" s="105">
        <v>16.232440649853999</v>
      </c>
      <c r="S159" s="105">
        <v>16.398439960411999</v>
      </c>
      <c r="T159" s="105">
        <v>16.754014178024999</v>
      </c>
      <c r="U159" s="105">
        <v>17.502982212359001</v>
      </c>
      <c r="V159" s="105">
        <v>16.981923569945</v>
      </c>
      <c r="W159" s="105">
        <v>18.026961546639001</v>
      </c>
      <c r="X159" s="105">
        <v>18.973915105684998</v>
      </c>
      <c r="Y159" s="105">
        <v>19.470914267293999</v>
      </c>
      <c r="Z159" s="105">
        <v>20.506349549180001</v>
      </c>
      <c r="AA159" s="105">
        <v>20.980483875293999</v>
      </c>
      <c r="AB159" s="105">
        <v>22.783835947225999</v>
      </c>
      <c r="AC159" s="105">
        <v>27.897691092424999</v>
      </c>
      <c r="AD159" s="105">
        <v>30.041180020976999</v>
      </c>
      <c r="AE159" s="105">
        <v>32.53257765008</v>
      </c>
      <c r="AF159" s="105">
        <v>31.752213890431999</v>
      </c>
      <c r="AG159" s="105">
        <v>32.429624079024997</v>
      </c>
      <c r="AH159" s="105">
        <v>36.200236257336996</v>
      </c>
      <c r="AI159" s="105">
        <v>38.269253144072998</v>
      </c>
      <c r="AJ159" s="105">
        <v>41.169353819053001</v>
      </c>
      <c r="AK159" s="105">
        <v>43.559976133448998</v>
      </c>
      <c r="AL159" s="105">
        <v>48.987043100541001</v>
      </c>
      <c r="AM159" s="105">
        <v>56.147484281090001</v>
      </c>
      <c r="AN159" s="105">
        <v>61.858359817401002</v>
      </c>
      <c r="AO159" s="105">
        <v>63.974768194809002</v>
      </c>
      <c r="AP159" s="105">
        <v>72.212608053683994</v>
      </c>
      <c r="AQ159" s="105">
        <v>83.184746537891996</v>
      </c>
      <c r="AR159" s="105">
        <v>92.321352880305</v>
      </c>
      <c r="AS159" s="105">
        <v>102.13340138775</v>
      </c>
      <c r="AT159" s="105">
        <v>110.76473799022</v>
      </c>
      <c r="AU159" s="105">
        <v>114.08409955467999</v>
      </c>
      <c r="AV159" s="105">
        <v>114.05456751855</v>
      </c>
      <c r="AW159" s="105">
        <v>114.10565759904</v>
      </c>
      <c r="AX159" s="105">
        <v>114.89661681151</v>
      </c>
      <c r="AY159" s="105">
        <v>117.66349363342999</v>
      </c>
      <c r="AZ159" s="105">
        <v>115.33712922938</v>
      </c>
      <c r="BA159" s="105">
        <v>118.44212716363</v>
      </c>
      <c r="BB159" s="105">
        <v>120.10070721021999</v>
      </c>
      <c r="BC159" s="105">
        <v>129.19644894043</v>
      </c>
      <c r="BD159" s="105">
        <v>135.26687469181999</v>
      </c>
    </row>
    <row r="160" spans="1:56" x14ac:dyDescent="0.2">
      <c r="A160" s="104" t="s">
        <v>185</v>
      </c>
      <c r="B160" s="105">
        <v>0.36772034223382</v>
      </c>
      <c r="C160" s="105">
        <v>0.37081877241902</v>
      </c>
      <c r="D160" s="105">
        <v>0.37473016589045999</v>
      </c>
      <c r="E160" s="105">
        <v>0.38786586807031997</v>
      </c>
      <c r="F160" s="105">
        <v>0.41307679311959999</v>
      </c>
      <c r="G160" s="105">
        <v>0.42573834116828002</v>
      </c>
      <c r="H160" s="105">
        <v>0.44168363818301998</v>
      </c>
      <c r="I160" s="105">
        <v>0.45567049993505998</v>
      </c>
      <c r="J160" s="105">
        <v>0.44910113601302998</v>
      </c>
      <c r="K160" s="105">
        <v>0.52167529661261003</v>
      </c>
      <c r="L160" s="105">
        <v>0.50591748716359997</v>
      </c>
      <c r="M160" s="105">
        <v>0.49425348854808998</v>
      </c>
      <c r="N160" s="105">
        <v>0.50538836725648995</v>
      </c>
      <c r="O160" s="105">
        <v>0.62578314205144003</v>
      </c>
      <c r="P160" s="105">
        <v>0.67498109529239003</v>
      </c>
      <c r="Q160" s="105">
        <v>0.67367156998068001</v>
      </c>
      <c r="R160" s="105">
        <v>0.68650423972936003</v>
      </c>
      <c r="S160" s="105">
        <v>1.027126880428</v>
      </c>
      <c r="T160" s="105">
        <v>1.1050875971844001</v>
      </c>
      <c r="U160" s="105">
        <v>1.0838468550639999</v>
      </c>
      <c r="V160" s="105">
        <v>0.92356558617700002</v>
      </c>
      <c r="W160" s="105">
        <v>1.2934213636175</v>
      </c>
      <c r="X160" s="105">
        <v>1.1587006048588999</v>
      </c>
      <c r="Y160" s="105">
        <v>1.3699777674422</v>
      </c>
      <c r="Z160" s="105">
        <v>1.410837633524</v>
      </c>
      <c r="AA160" s="105">
        <v>1.4231207937342001</v>
      </c>
      <c r="AB160" s="105">
        <v>1.4630790551443</v>
      </c>
      <c r="AC160" s="105">
        <v>1.4440022002887001</v>
      </c>
      <c r="AD160" s="105">
        <v>1.9055948881872999</v>
      </c>
      <c r="AE160" s="105">
        <v>1.9811438599180999</v>
      </c>
      <c r="AF160" s="105">
        <v>2.0343168005436998</v>
      </c>
      <c r="AG160" s="105">
        <v>2.0827141504120998</v>
      </c>
      <c r="AH160" s="105">
        <v>2.2010332585318002</v>
      </c>
      <c r="AI160" s="105">
        <v>2.2714812419989001</v>
      </c>
      <c r="AJ160" s="105">
        <v>2.4691826546184998</v>
      </c>
      <c r="AK160" s="105">
        <v>2.3699498897861999</v>
      </c>
      <c r="AL160" s="105">
        <v>2.2737084037991999</v>
      </c>
      <c r="AM160" s="105">
        <v>2.1646610829867998</v>
      </c>
      <c r="AN160" s="105">
        <v>2.3453623949771001</v>
      </c>
      <c r="AO160" s="105">
        <v>2.4696248785788</v>
      </c>
      <c r="AP160" s="105">
        <v>2.6407651424955998</v>
      </c>
      <c r="AQ160" s="105">
        <v>2.5459752698824998</v>
      </c>
      <c r="AR160" s="105">
        <v>2.5814072042945</v>
      </c>
      <c r="AS160" s="105">
        <v>2.5931342851133001</v>
      </c>
      <c r="AT160" s="105">
        <v>2.5737616052097998</v>
      </c>
      <c r="AU160" s="105">
        <v>2.5460889695603002</v>
      </c>
      <c r="AV160" s="105">
        <v>2.5582138643942001</v>
      </c>
      <c r="AW160" s="105">
        <v>2.5576693229271998</v>
      </c>
      <c r="AX160" s="105">
        <v>2.5610604446391001</v>
      </c>
      <c r="AY160" s="105">
        <v>2.5553645739389999</v>
      </c>
      <c r="AZ160" s="105">
        <v>2.5411176556499</v>
      </c>
      <c r="BA160" s="105">
        <v>2.5505071606159002</v>
      </c>
      <c r="BB160" s="105">
        <v>2.5653601154999999</v>
      </c>
      <c r="BC160" s="105">
        <v>2.6211816571661002</v>
      </c>
      <c r="BD160" s="105">
        <v>2.6728290091289</v>
      </c>
    </row>
    <row r="161" spans="1:56" x14ac:dyDescent="0.2">
      <c r="A161" s="104" t="s">
        <v>186</v>
      </c>
      <c r="B161" s="105">
        <v>124.97857067283</v>
      </c>
      <c r="C161" s="105">
        <v>125.77498847395</v>
      </c>
      <c r="D161" s="105">
        <v>131.25926432430001</v>
      </c>
      <c r="E161" s="105">
        <v>143.43715471736999</v>
      </c>
      <c r="F161" s="105">
        <v>145.62994980654</v>
      </c>
      <c r="G161" s="105">
        <v>157.71210580224999</v>
      </c>
      <c r="H161" s="105">
        <v>173.63767360815999</v>
      </c>
      <c r="I161" s="105">
        <v>181.97162077428001</v>
      </c>
      <c r="J161" s="105">
        <v>197.49542338388</v>
      </c>
      <c r="K161" s="105">
        <v>202.32055360148999</v>
      </c>
      <c r="L161" s="105">
        <v>200.15030104944</v>
      </c>
      <c r="M161" s="105">
        <v>201.06520206882999</v>
      </c>
      <c r="N161" s="105">
        <v>200.41538082965999</v>
      </c>
      <c r="O161" s="105">
        <v>202.70247761194</v>
      </c>
      <c r="P161" s="105">
        <v>200.06984523394999</v>
      </c>
      <c r="Q161" s="105">
        <v>199.09443334365</v>
      </c>
      <c r="R161" s="105">
        <v>204.91909325829999</v>
      </c>
      <c r="S161" s="105">
        <v>212.27976418674999</v>
      </c>
      <c r="T161" s="105">
        <v>216.41111063056999</v>
      </c>
      <c r="U161" s="105">
        <v>214.90452510558001</v>
      </c>
      <c r="V161" s="105">
        <v>187.72986509864</v>
      </c>
      <c r="W161" s="105">
        <v>152.00869749022999</v>
      </c>
      <c r="X161" s="105">
        <v>138.3633554196</v>
      </c>
      <c r="Y161" s="105">
        <v>131.1043595061</v>
      </c>
      <c r="Z161" s="105">
        <v>128.15502552136999</v>
      </c>
      <c r="AA161" s="105">
        <v>133.40735975224999</v>
      </c>
      <c r="AB161" s="105">
        <v>136.56159200767999</v>
      </c>
      <c r="AC161" s="105">
        <v>124.32136815039</v>
      </c>
      <c r="AD161" s="105">
        <v>108.98503210574</v>
      </c>
      <c r="AE161" s="105">
        <v>93.188462188928</v>
      </c>
      <c r="AF161" s="105">
        <v>97.504047541784999</v>
      </c>
      <c r="AG161" s="105">
        <v>104.40839577329</v>
      </c>
      <c r="AH161" s="105">
        <v>103.39906081508001</v>
      </c>
      <c r="AI161" s="105">
        <v>107.84741877563</v>
      </c>
      <c r="AJ161" s="105">
        <v>105.58016054767999</v>
      </c>
      <c r="AK161" s="105">
        <v>104.49127860787</v>
      </c>
      <c r="AL161" s="105">
        <v>110.84202246588001</v>
      </c>
      <c r="AM161" s="105">
        <v>107.0883985661</v>
      </c>
      <c r="AN161" s="105">
        <v>105.36966008128</v>
      </c>
      <c r="AO161" s="105">
        <v>85.691964303579994</v>
      </c>
      <c r="AP161" s="105">
        <v>83.344610236448005</v>
      </c>
      <c r="AQ161" s="105">
        <v>89.818923380292006</v>
      </c>
      <c r="AR161" s="105">
        <v>87.633839129040993</v>
      </c>
      <c r="AS161" s="105">
        <v>79.531218245682993</v>
      </c>
      <c r="AT161" s="105">
        <v>78.990161447979006</v>
      </c>
      <c r="AU161" s="105">
        <v>80.304029615728993</v>
      </c>
      <c r="AV161" s="105">
        <v>78.706488948024997</v>
      </c>
      <c r="AW161" s="105">
        <v>81.798281667927</v>
      </c>
      <c r="AX161" s="105">
        <v>83.001887405765999</v>
      </c>
      <c r="AY161" s="105">
        <v>81.15223393174</v>
      </c>
      <c r="AZ161" s="105">
        <v>75.701070276663998</v>
      </c>
      <c r="BA161" s="105">
        <v>80.746495665943002</v>
      </c>
      <c r="BB161" s="105">
        <v>75.675454829925002</v>
      </c>
      <c r="BC161" s="105">
        <v>70.253204473862993</v>
      </c>
      <c r="BD161" s="105">
        <v>70.883167573080001</v>
      </c>
    </row>
    <row r="162" spans="1:56" x14ac:dyDescent="0.2">
      <c r="A162" s="104" t="s">
        <v>36</v>
      </c>
      <c r="B162" s="105">
        <v>1301.3298363947999</v>
      </c>
      <c r="C162" s="105">
        <v>1302.3127222557</v>
      </c>
      <c r="D162" s="105">
        <v>1370.2972238237001</v>
      </c>
      <c r="E162" s="105">
        <v>1453.9461944841</v>
      </c>
      <c r="F162" s="105">
        <v>1529.2152468191</v>
      </c>
      <c r="G162" s="105">
        <v>1614.2080818028001</v>
      </c>
      <c r="H162" s="105">
        <v>1674.5113901105999</v>
      </c>
      <c r="I162" s="105">
        <v>1712.0328178284001</v>
      </c>
      <c r="J162" s="105">
        <v>1827.9653390389999</v>
      </c>
      <c r="K162" s="105">
        <v>1853.5589519098</v>
      </c>
      <c r="L162" s="105">
        <v>1915.3446792548</v>
      </c>
      <c r="M162" s="105">
        <v>1909.591420318</v>
      </c>
      <c r="N162" s="105">
        <v>1937.3816421311001</v>
      </c>
      <c r="O162" s="105">
        <v>1971.0703214478999</v>
      </c>
      <c r="P162" s="105">
        <v>2005.9680052069</v>
      </c>
      <c r="Q162" s="105">
        <v>2044.2919143928</v>
      </c>
      <c r="R162" s="105">
        <v>2111.4028486678999</v>
      </c>
      <c r="S162" s="105">
        <v>2173.6433220132999</v>
      </c>
      <c r="T162" s="105">
        <v>2225.3556557216998</v>
      </c>
      <c r="U162" s="105">
        <v>2236.9495656805998</v>
      </c>
      <c r="V162" s="105">
        <v>2436.2695413389001</v>
      </c>
      <c r="W162" s="105">
        <v>2393.5404934503999</v>
      </c>
      <c r="X162" s="105">
        <v>2205.4650506116</v>
      </c>
      <c r="Y162" s="105">
        <v>2012.9624899903999</v>
      </c>
      <c r="Z162" s="105">
        <v>1814.9118665277001</v>
      </c>
      <c r="AA162" s="105">
        <v>1768.562150256</v>
      </c>
      <c r="AB162" s="105">
        <v>1727.1913838828</v>
      </c>
      <c r="AC162" s="105">
        <v>1607.3811016744</v>
      </c>
      <c r="AD162" s="105">
        <v>1613.2209351708</v>
      </c>
      <c r="AE162" s="105">
        <v>1660.9112379400999</v>
      </c>
      <c r="AF162" s="105">
        <v>1681.1520951284001</v>
      </c>
      <c r="AG162" s="105">
        <v>1684.2767952662</v>
      </c>
      <c r="AH162" s="105">
        <v>1675.2946977111001</v>
      </c>
      <c r="AI162" s="105">
        <v>1737.2523740654001</v>
      </c>
      <c r="AJ162" s="105">
        <v>1738.8704120341999</v>
      </c>
      <c r="AK162" s="105">
        <v>1739.3020661508999</v>
      </c>
      <c r="AL162" s="105">
        <v>1776.1968521749</v>
      </c>
      <c r="AM162" s="105">
        <v>1779.0459896427999</v>
      </c>
      <c r="AN162" s="105">
        <v>1764.3555275343999</v>
      </c>
      <c r="AO162" s="105">
        <v>1662.1016699238</v>
      </c>
      <c r="AP162" s="105">
        <v>1746.8967613816999</v>
      </c>
      <c r="AQ162" s="105">
        <v>1832.6123126016</v>
      </c>
      <c r="AR162" s="105">
        <v>1819.8019768761999</v>
      </c>
      <c r="AS162" s="105">
        <v>1764.2471865752</v>
      </c>
      <c r="AT162" s="105">
        <v>1750.1989145181001</v>
      </c>
      <c r="AU162" s="105">
        <v>1757.1139178742001</v>
      </c>
      <c r="AV162" s="105">
        <v>1734.6382442792001</v>
      </c>
      <c r="AW162" s="105">
        <v>1763.2401319838</v>
      </c>
      <c r="AX162" s="105">
        <v>1831.1327548908</v>
      </c>
      <c r="AY162" s="105">
        <v>1858.0020311188</v>
      </c>
      <c r="AZ162" s="105">
        <v>1784.1991488506001</v>
      </c>
      <c r="BA162" s="105">
        <v>1938.4595531351999</v>
      </c>
      <c r="BB162" s="105">
        <v>1895.4728805241</v>
      </c>
      <c r="BC162" s="105">
        <v>1948.3023700442</v>
      </c>
      <c r="BD162" s="105">
        <v>2009.1540965653001</v>
      </c>
    </row>
    <row r="163" spans="1:56" x14ac:dyDescent="0.2">
      <c r="A163" s="104" t="s">
        <v>187</v>
      </c>
      <c r="B163" s="105">
        <v>9.9290485878085005E-2</v>
      </c>
      <c r="C163" s="105">
        <v>9.9376714891268994E-2</v>
      </c>
      <c r="D163" s="105">
        <v>0.10560774746427</v>
      </c>
      <c r="E163" s="105">
        <v>0.10877264798635</v>
      </c>
      <c r="F163" s="105">
        <v>0.10888651354732</v>
      </c>
      <c r="G163" s="105">
        <v>0.1245188993769</v>
      </c>
      <c r="H163" s="105">
        <v>0.15566509539213</v>
      </c>
      <c r="I163" s="105">
        <v>0.15524913850121999</v>
      </c>
      <c r="J163" s="105">
        <v>0.1703849754706</v>
      </c>
      <c r="K163" s="105">
        <v>0.17096204626169001</v>
      </c>
      <c r="L163" s="105">
        <v>0.36605843928651</v>
      </c>
      <c r="M163" s="105">
        <v>0.43799415021787003</v>
      </c>
      <c r="N163" s="105">
        <v>0.44834182575143999</v>
      </c>
      <c r="O163" s="105">
        <v>0.49944067522344998</v>
      </c>
      <c r="P163" s="105">
        <v>0.44358774355816</v>
      </c>
      <c r="Q163" s="105">
        <v>0.46379151920273998</v>
      </c>
      <c r="R163" s="105">
        <v>0.46750550073316999</v>
      </c>
      <c r="S163" s="105">
        <v>0.47272865806690001</v>
      </c>
      <c r="T163" s="105">
        <v>0.54546375684949999</v>
      </c>
      <c r="U163" s="105">
        <v>0.54711941777705997</v>
      </c>
      <c r="V163" s="105">
        <v>0.55302212663264005</v>
      </c>
      <c r="W163" s="105">
        <v>0.49766787729049999</v>
      </c>
      <c r="X163" s="105">
        <v>0.49914820133288001</v>
      </c>
      <c r="Y163" s="105">
        <v>0.50073114455677004</v>
      </c>
      <c r="Z163" s="105">
        <v>0.47942773882702999</v>
      </c>
      <c r="AA163" s="105">
        <v>0.47042547824344</v>
      </c>
      <c r="AB163" s="105">
        <v>0.47186840131497998</v>
      </c>
      <c r="AC163" s="105">
        <v>0.48194159902157002</v>
      </c>
      <c r="AD163" s="105">
        <v>0.49718241919497003</v>
      </c>
      <c r="AE163" s="105">
        <v>0.51366563627927997</v>
      </c>
      <c r="AF163" s="105">
        <v>0.68053802458094004</v>
      </c>
      <c r="AG163" s="105">
        <v>0.69561660953988003</v>
      </c>
      <c r="AH163" s="105">
        <v>0.81849236254962998</v>
      </c>
      <c r="AI163" s="105">
        <v>0.70847908108815005</v>
      </c>
      <c r="AJ163" s="105">
        <v>0.68665234653593998</v>
      </c>
      <c r="AK163" s="105">
        <v>0.74191211469226004</v>
      </c>
      <c r="AL163" s="105">
        <v>0.74458708241265004</v>
      </c>
      <c r="AM163" s="105">
        <v>0.67778060437446996</v>
      </c>
      <c r="AN163" s="105">
        <v>0.67777078002063995</v>
      </c>
      <c r="AO163" s="105">
        <v>0.69652746419939005</v>
      </c>
      <c r="AP163" s="105">
        <v>0.73121032216114001</v>
      </c>
      <c r="AQ163" s="105">
        <v>0.76176929939881</v>
      </c>
      <c r="AR163" s="105">
        <v>0.84722828138900996</v>
      </c>
      <c r="AS163" s="105">
        <v>0.94308484888548005</v>
      </c>
      <c r="AT163" s="105">
        <v>0.95923616089090002</v>
      </c>
      <c r="AU163" s="105">
        <v>1.1071969608094001</v>
      </c>
      <c r="AV163" s="105">
        <v>1.2105926514017</v>
      </c>
      <c r="AW163" s="105">
        <v>1.3114836803150001</v>
      </c>
      <c r="AX163" s="105">
        <v>1.4591001331658999</v>
      </c>
      <c r="AY163" s="105">
        <v>1.5151491176494001</v>
      </c>
      <c r="AZ163" s="105">
        <v>1.4553677711058</v>
      </c>
      <c r="BA163" s="105">
        <v>1.7065965325279999</v>
      </c>
      <c r="BB163" s="105">
        <v>2.2012471511687002</v>
      </c>
      <c r="BC163" s="105">
        <v>2.2883067238931001</v>
      </c>
      <c r="BD163" s="105">
        <v>2.3113819996754001</v>
      </c>
    </row>
    <row r="164" spans="1:56" x14ac:dyDescent="0.2">
      <c r="A164" s="104" t="s">
        <v>195</v>
      </c>
      <c r="B164" s="105">
        <v>52.008294778847997</v>
      </c>
      <c r="C164" s="105">
        <v>63.135758900841999</v>
      </c>
      <c r="D164" s="105">
        <v>80.941938210833001</v>
      </c>
      <c r="E164" s="105">
        <v>108.31743407619</v>
      </c>
      <c r="F164" s="105">
        <v>113.61280713474</v>
      </c>
      <c r="G164" s="105">
        <v>94.053835465787003</v>
      </c>
      <c r="H164" s="105">
        <v>115.76984523186999</v>
      </c>
      <c r="I164" s="105">
        <v>124.52564204042</v>
      </c>
      <c r="J164" s="105">
        <v>132.47897070846</v>
      </c>
      <c r="K164" s="105">
        <v>156.77644245005999</v>
      </c>
      <c r="L164" s="105">
        <v>192.72679592393001</v>
      </c>
      <c r="M164" s="105">
        <v>179.18898652348</v>
      </c>
      <c r="N164" s="105">
        <v>183.09736644015999</v>
      </c>
      <c r="O164" s="105">
        <v>182.07375187439999</v>
      </c>
      <c r="P164" s="105">
        <v>136.7350268701</v>
      </c>
      <c r="Q164" s="105">
        <v>135.66547521403001</v>
      </c>
      <c r="R164" s="105">
        <v>135.84667871696999</v>
      </c>
      <c r="S164" s="105">
        <v>147.24229623349001</v>
      </c>
      <c r="T164" s="105">
        <v>159.35622469502999</v>
      </c>
      <c r="U164" s="105">
        <v>160.54747529682001</v>
      </c>
      <c r="V164" s="105">
        <v>173.90235123986</v>
      </c>
      <c r="W164" s="105">
        <v>177.62552754478</v>
      </c>
      <c r="X164" s="105">
        <v>190.97311422806999</v>
      </c>
      <c r="Y164" s="105">
        <v>201.09021748929999</v>
      </c>
      <c r="Z164" s="105">
        <v>218.76322796334</v>
      </c>
      <c r="AA164" s="105">
        <v>217.15950785886</v>
      </c>
      <c r="AB164" s="105">
        <v>230.52035372789001</v>
      </c>
      <c r="AC164" s="105">
        <v>233.21680043192001</v>
      </c>
      <c r="AD164" s="105">
        <v>249.50277378620001</v>
      </c>
      <c r="AE164" s="105">
        <v>254.31744970602</v>
      </c>
      <c r="AF164" s="105">
        <v>265.24019534666002</v>
      </c>
      <c r="AG164" s="105">
        <v>275.79069417689999</v>
      </c>
      <c r="AH164" s="105">
        <v>293.72325440064998</v>
      </c>
      <c r="AI164" s="105">
        <v>308.32710086243998</v>
      </c>
      <c r="AJ164" s="105">
        <v>327.01922997757998</v>
      </c>
      <c r="AK164" s="105">
        <v>346.38372999083998</v>
      </c>
      <c r="AL164" s="105">
        <v>366.74346177682997</v>
      </c>
      <c r="AM164" s="105">
        <v>387.87977599869998</v>
      </c>
      <c r="AN164" s="105">
        <v>420.49325974604</v>
      </c>
      <c r="AO164" s="105">
        <v>444.02007927372</v>
      </c>
      <c r="AP164" s="105">
        <v>486.87701171523997</v>
      </c>
      <c r="AQ164" s="105">
        <v>509.21495373393998</v>
      </c>
      <c r="AR164" s="105">
        <v>539.34265964097995</v>
      </c>
      <c r="AS164" s="105">
        <v>547.19637428021997</v>
      </c>
      <c r="AT164" s="105">
        <v>585.92775081513003</v>
      </c>
      <c r="AU164" s="105">
        <v>611.44829335155998</v>
      </c>
      <c r="AV164" s="105">
        <v>609.50988318455995</v>
      </c>
      <c r="AW164" s="105">
        <v>603.32946170969001</v>
      </c>
      <c r="AX164" s="105">
        <v>580.04293160577004</v>
      </c>
      <c r="AY164" s="105">
        <v>579.80877324066</v>
      </c>
      <c r="AZ164" s="105">
        <v>577.10449997168996</v>
      </c>
      <c r="BA164" s="105">
        <v>590.32098227637005</v>
      </c>
      <c r="BB164" s="105">
        <v>620.43077084699996</v>
      </c>
      <c r="BC164" s="105">
        <v>635.43382995473996</v>
      </c>
      <c r="BD164" s="105">
        <v>652.51103489421996</v>
      </c>
    </row>
    <row r="165" spans="1:56" x14ac:dyDescent="0.2">
      <c r="A165" s="104" t="s">
        <v>197</v>
      </c>
      <c r="B165" s="105">
        <v>30.447054369655</v>
      </c>
      <c r="C165" s="105">
        <v>30.574404737462</v>
      </c>
      <c r="D165" s="105">
        <v>30.696909963206998</v>
      </c>
      <c r="E165" s="105">
        <v>33.406579578201999</v>
      </c>
      <c r="F165" s="105">
        <v>35.758303565195</v>
      </c>
      <c r="G165" s="105">
        <v>37.313172790048</v>
      </c>
      <c r="H165" s="105">
        <v>38.681598187349998</v>
      </c>
      <c r="I165" s="105">
        <v>40.765280002689998</v>
      </c>
      <c r="J165" s="105">
        <v>43.805512486504</v>
      </c>
      <c r="K165" s="105">
        <v>45.579206425879001</v>
      </c>
      <c r="L165" s="105">
        <v>44.739993386574</v>
      </c>
      <c r="M165" s="105">
        <v>52.965174203247997</v>
      </c>
      <c r="N165" s="105">
        <v>56.649343435062001</v>
      </c>
      <c r="O165" s="105">
        <v>59.918516369555</v>
      </c>
      <c r="P165" s="105">
        <v>61.794121768322</v>
      </c>
      <c r="Q165" s="105">
        <v>65.004439027580005</v>
      </c>
      <c r="R165" s="105">
        <v>67.733428282657997</v>
      </c>
      <c r="S165" s="105">
        <v>64.174840310340997</v>
      </c>
      <c r="T165" s="105">
        <v>64.188201812214999</v>
      </c>
      <c r="U165" s="105">
        <v>63.046610705090998</v>
      </c>
      <c r="V165" s="105">
        <v>66.147722541239006</v>
      </c>
      <c r="W165" s="105">
        <v>55.353614032913001</v>
      </c>
      <c r="X165" s="105">
        <v>51.112760682740003</v>
      </c>
      <c r="Y165" s="105">
        <v>44.869657488516999</v>
      </c>
      <c r="Z165" s="105">
        <v>41.344606171995999</v>
      </c>
      <c r="AA165" s="105">
        <v>46.695459153013999</v>
      </c>
      <c r="AB165" s="105">
        <v>54.643228491849001</v>
      </c>
      <c r="AC165" s="105">
        <v>59.572103450172001</v>
      </c>
      <c r="AD165" s="105">
        <v>59.496250889279999</v>
      </c>
      <c r="AE165" s="105">
        <v>42.239185353674003</v>
      </c>
      <c r="AF165" s="105">
        <v>50.636317774745002</v>
      </c>
      <c r="AG165" s="105">
        <v>54.412193155388998</v>
      </c>
      <c r="AH165" s="105">
        <v>57.999005416129997</v>
      </c>
      <c r="AI165" s="105">
        <v>61.940602559113003</v>
      </c>
      <c r="AJ165" s="105">
        <v>66.565259355652003</v>
      </c>
      <c r="AK165" s="105">
        <v>61.585684725237002</v>
      </c>
      <c r="AL165" s="105">
        <v>64.231736747632993</v>
      </c>
      <c r="AM165" s="105">
        <v>62.847157359773</v>
      </c>
      <c r="AN165" s="105">
        <v>63.297000034946997</v>
      </c>
      <c r="AO165" s="105">
        <v>58.892628749833001</v>
      </c>
      <c r="AP165" s="105">
        <v>60.895929073775001</v>
      </c>
      <c r="AQ165" s="105">
        <v>65.274704402474995</v>
      </c>
      <c r="AR165" s="105">
        <v>58.028055466089</v>
      </c>
      <c r="AS165" s="105">
        <v>58.982095814864998</v>
      </c>
      <c r="AT165" s="105">
        <v>50.088162672087002</v>
      </c>
      <c r="AU165" s="105">
        <v>57.947107162575001</v>
      </c>
      <c r="AV165" s="105">
        <v>59.954764482515998</v>
      </c>
      <c r="AW165" s="105">
        <v>59.883265312062001</v>
      </c>
      <c r="AX165" s="105">
        <v>58.960835325707997</v>
      </c>
      <c r="AY165" s="105">
        <v>59.137880867695998</v>
      </c>
      <c r="AZ165" s="105">
        <v>59.042837529629999</v>
      </c>
      <c r="BA165" s="105">
        <v>58.042142053730998</v>
      </c>
      <c r="BB165" s="105">
        <v>58.563004761450003</v>
      </c>
      <c r="BC165" s="105">
        <v>56.767929332568997</v>
      </c>
      <c r="BD165" s="105">
        <v>55.584486863999999</v>
      </c>
    </row>
    <row r="166" spans="1:56" x14ac:dyDescent="0.2">
      <c r="A166" s="104" t="s">
        <v>209</v>
      </c>
      <c r="B166" s="105">
        <v>3.4370677457140002</v>
      </c>
      <c r="C166" s="105">
        <v>3.4481177663960998</v>
      </c>
      <c r="D166" s="105">
        <v>3.6481350319325001</v>
      </c>
      <c r="E166" s="105">
        <v>4.7929307720940999</v>
      </c>
      <c r="F166" s="105">
        <v>4.5203857070181996</v>
      </c>
      <c r="G166" s="105">
        <v>3.5354380372027001</v>
      </c>
      <c r="H166" s="105">
        <v>3.4187239537748999</v>
      </c>
      <c r="I166" s="105">
        <v>3.5620260233346999</v>
      </c>
      <c r="J166" s="105">
        <v>3.2349981758594999</v>
      </c>
      <c r="K166" s="105">
        <v>3.3311178479188999</v>
      </c>
      <c r="L166" s="105">
        <v>3.9298135550998001</v>
      </c>
      <c r="M166" s="105">
        <v>3.8170533245041001</v>
      </c>
      <c r="N166" s="105">
        <v>3.9443945442261001</v>
      </c>
      <c r="O166" s="105">
        <v>3.9863471317488002</v>
      </c>
      <c r="P166" s="105">
        <v>3.6193601955891999</v>
      </c>
      <c r="Q166" s="105">
        <v>4.2631634061071999</v>
      </c>
      <c r="R166" s="105">
        <v>4.1566542811962002</v>
      </c>
      <c r="S166" s="105">
        <v>3.2098602288784002</v>
      </c>
      <c r="T166" s="105">
        <v>4.6236993208378996</v>
      </c>
      <c r="U166" s="105">
        <v>4.1646645101511002</v>
      </c>
      <c r="V166" s="105">
        <v>5.5465328379107</v>
      </c>
      <c r="W166" s="105">
        <v>4.9434033672312001</v>
      </c>
      <c r="X166" s="105">
        <v>4.6814326881042998</v>
      </c>
      <c r="Y166" s="105">
        <v>3.3441804862875002</v>
      </c>
      <c r="Z166" s="105">
        <v>4.9150020518654003</v>
      </c>
      <c r="AA166" s="105">
        <v>4.5979246615770002</v>
      </c>
      <c r="AB166" s="105">
        <v>4.5317785575452998</v>
      </c>
      <c r="AC166" s="105">
        <v>5.4796207340210996</v>
      </c>
      <c r="AD166" s="105">
        <v>4.9223214969997997</v>
      </c>
      <c r="AE166" s="105">
        <v>5.4435247432276004</v>
      </c>
      <c r="AF166" s="105">
        <v>5.9999816382116</v>
      </c>
      <c r="AG166" s="105">
        <v>6.5484084407239003</v>
      </c>
      <c r="AH166" s="105">
        <v>7.9984554678817004</v>
      </c>
      <c r="AI166" s="105">
        <v>8.2142648562081995</v>
      </c>
      <c r="AJ166" s="105">
        <v>9.2338187974073005</v>
      </c>
      <c r="AK166" s="105">
        <v>10.868642204867999</v>
      </c>
      <c r="AL166" s="105">
        <v>13.280423155253001</v>
      </c>
      <c r="AM166" s="105">
        <v>14.400520287546</v>
      </c>
      <c r="AN166" s="105">
        <v>15.376715569470001</v>
      </c>
      <c r="AO166" s="105">
        <v>15.928105178914</v>
      </c>
      <c r="AP166" s="105">
        <v>16.912918524163</v>
      </c>
      <c r="AQ166" s="105">
        <v>16.239281567406</v>
      </c>
      <c r="AR166" s="105">
        <v>17.524653199517999</v>
      </c>
      <c r="AS166" s="105">
        <v>17.623541094008001</v>
      </c>
      <c r="AT166" s="105">
        <v>18.515977947269999</v>
      </c>
      <c r="AU166" s="105">
        <v>21.558324387507</v>
      </c>
      <c r="AV166" s="105">
        <v>23.936295505149999</v>
      </c>
      <c r="AW166" s="105">
        <v>23.662734883106999</v>
      </c>
      <c r="AX166" s="105">
        <v>23.647132359103001</v>
      </c>
      <c r="AY166" s="105">
        <v>23.470809729589</v>
      </c>
      <c r="AZ166" s="105">
        <v>21.668500643914999</v>
      </c>
      <c r="BA166" s="105">
        <v>23.603220897993999</v>
      </c>
      <c r="BB166" s="105">
        <v>21.443426097579</v>
      </c>
      <c r="BC166" s="105">
        <v>21.703553195872001</v>
      </c>
      <c r="BD166" s="105">
        <v>21.867829623024001</v>
      </c>
    </row>
    <row r="167" spans="1:56" x14ac:dyDescent="0.2">
      <c r="A167" s="104" t="s">
        <v>196</v>
      </c>
      <c r="B167" s="105">
        <v>1.3492270711976999</v>
      </c>
      <c r="C167" s="105">
        <v>1.348805452086</v>
      </c>
      <c r="D167" s="105">
        <v>1.4312332637011</v>
      </c>
      <c r="E167" s="105">
        <v>1.5399338091709001</v>
      </c>
      <c r="F167" s="105">
        <v>1.6497056450622001</v>
      </c>
      <c r="G167" s="105">
        <v>1.7995471395928</v>
      </c>
      <c r="H167" s="105">
        <v>1.8841224781865</v>
      </c>
      <c r="I167" s="105">
        <v>2.0045714992204</v>
      </c>
      <c r="J167" s="105">
        <v>1.9599427830063001</v>
      </c>
      <c r="K167" s="105">
        <v>2.1683124413003001</v>
      </c>
      <c r="L167" s="105">
        <v>2.2436422115245001</v>
      </c>
      <c r="M167" s="105">
        <v>2.214902879467</v>
      </c>
      <c r="N167" s="105">
        <v>2.1210261390635998</v>
      </c>
      <c r="O167" s="105">
        <v>2.1127230000844999</v>
      </c>
      <c r="P167" s="105">
        <v>2.2598838173922</v>
      </c>
      <c r="Q167" s="105">
        <v>2.3373489261632998</v>
      </c>
      <c r="R167" s="105">
        <v>2.2366157791328001</v>
      </c>
      <c r="S167" s="105">
        <v>2.2533991372558</v>
      </c>
      <c r="T167" s="105">
        <v>2.1669661633642998</v>
      </c>
      <c r="U167" s="105">
        <v>2.2776164257528002</v>
      </c>
      <c r="V167" s="105">
        <v>2.3651885109777999</v>
      </c>
      <c r="W167" s="105">
        <v>2.3783632355380999</v>
      </c>
      <c r="X167" s="105">
        <v>2.6138042245625002</v>
      </c>
      <c r="Y167" s="105">
        <v>2.5521840437866001</v>
      </c>
      <c r="Z167" s="105">
        <v>2.6066713209021999</v>
      </c>
      <c r="AA167" s="105">
        <v>2.7546577186775001</v>
      </c>
      <c r="AB167" s="105">
        <v>2.9715507012070002</v>
      </c>
      <c r="AC167" s="105">
        <v>3.2689837795661001</v>
      </c>
      <c r="AD167" s="105">
        <v>3.6668401397774999</v>
      </c>
      <c r="AE167" s="105">
        <v>4.0462236781217999</v>
      </c>
      <c r="AF167" s="105">
        <v>3.9891199046436001</v>
      </c>
      <c r="AG167" s="105">
        <v>4.5132921227953</v>
      </c>
      <c r="AH167" s="105">
        <v>4.6805305403339004</v>
      </c>
      <c r="AI167" s="105">
        <v>4.5436701151754999</v>
      </c>
      <c r="AJ167" s="105">
        <v>5.1770127773932</v>
      </c>
      <c r="AK167" s="105">
        <v>5.7486262466660003</v>
      </c>
      <c r="AL167" s="105">
        <v>5.6141865841419003</v>
      </c>
      <c r="AM167" s="105">
        <v>6.2195241043541003</v>
      </c>
      <c r="AN167" s="105">
        <v>6.4442571631690004</v>
      </c>
      <c r="AO167" s="105">
        <v>6.5929524022115</v>
      </c>
      <c r="AP167" s="105">
        <v>6.9781173141102997</v>
      </c>
      <c r="AQ167" s="105">
        <v>7.4789697637783004</v>
      </c>
      <c r="AR167" s="105">
        <v>7.3640895728198004</v>
      </c>
      <c r="AS167" s="105">
        <v>7.8408817193202003</v>
      </c>
      <c r="AT167" s="105">
        <v>8.3827252868917004</v>
      </c>
      <c r="AU167" s="105">
        <v>9.2183703808257995</v>
      </c>
      <c r="AV167" s="105">
        <v>10.297131029434</v>
      </c>
      <c r="AW167" s="105">
        <v>10.202899798263999</v>
      </c>
      <c r="AX167" s="105">
        <v>10.735522904912999</v>
      </c>
      <c r="AY167" s="105">
        <v>11.028839511072</v>
      </c>
      <c r="AZ167" s="105">
        <v>10.814944961145001</v>
      </c>
      <c r="BA167" s="105">
        <v>13.124116565684</v>
      </c>
      <c r="BB167" s="105">
        <v>14.543786145525001</v>
      </c>
      <c r="BC167" s="105">
        <v>13.717002602206</v>
      </c>
      <c r="BD167" s="105">
        <v>14.202340090674999</v>
      </c>
    </row>
    <row r="168" spans="1:56" x14ac:dyDescent="0.2">
      <c r="A168" s="104" t="s">
        <v>200</v>
      </c>
      <c r="B168" s="105">
        <v>8.0007723205585002</v>
      </c>
      <c r="C168" s="105">
        <v>8.0237564296503994</v>
      </c>
      <c r="D168" s="105">
        <v>9.3814777867992003</v>
      </c>
      <c r="E168" s="105">
        <v>10.274793399591999</v>
      </c>
      <c r="F168" s="105">
        <v>10.721588309246</v>
      </c>
      <c r="G168" s="105">
        <v>10.753398319148999</v>
      </c>
      <c r="H168" s="105">
        <v>11.565751633850001</v>
      </c>
      <c r="I168" s="105">
        <v>12.674218616851</v>
      </c>
      <c r="J168" s="105">
        <v>14.21862771362</v>
      </c>
      <c r="K168" s="105">
        <v>15.185478477722</v>
      </c>
      <c r="L168" s="105">
        <v>15.238548826315</v>
      </c>
      <c r="M168" s="105">
        <v>16.366442775787</v>
      </c>
      <c r="N168" s="105">
        <v>17.028767333221001</v>
      </c>
      <c r="O168" s="105">
        <v>18.348495415182001</v>
      </c>
      <c r="P168" s="105">
        <v>18.214305788560999</v>
      </c>
      <c r="Q168" s="105">
        <v>19.009243175822998</v>
      </c>
      <c r="R168" s="105">
        <v>19.355317779576001</v>
      </c>
      <c r="S168" s="105">
        <v>19.74512683211</v>
      </c>
      <c r="T168" s="105">
        <v>22.213001695894</v>
      </c>
      <c r="U168" s="105">
        <v>23.518314597159002</v>
      </c>
      <c r="V168" s="105">
        <v>31.648203974278001</v>
      </c>
      <c r="W168" s="105">
        <v>33.476164086910998</v>
      </c>
      <c r="X168" s="105">
        <v>34.190273512783001</v>
      </c>
      <c r="Y168" s="105">
        <v>39.465578950975001</v>
      </c>
      <c r="Z168" s="105">
        <v>41.644119536292003</v>
      </c>
      <c r="AA168" s="105">
        <v>41.341210565940997</v>
      </c>
      <c r="AB168" s="105">
        <v>42.520792206130999</v>
      </c>
      <c r="AC168" s="105">
        <v>42.191682145805999</v>
      </c>
      <c r="AD168" s="105">
        <v>41.062469208937998</v>
      </c>
      <c r="AE168" s="105">
        <v>41.408169232432002</v>
      </c>
      <c r="AF168" s="105">
        <v>45.519344674225003</v>
      </c>
      <c r="AG168" s="105">
        <v>45.906584327476999</v>
      </c>
      <c r="AH168" s="105">
        <v>45.217156690792002</v>
      </c>
      <c r="AI168" s="105">
        <v>42.442591151500999</v>
      </c>
      <c r="AJ168" s="105">
        <v>44.523019074445997</v>
      </c>
      <c r="AK168" s="105">
        <v>41.731486764373997</v>
      </c>
      <c r="AL168" s="105">
        <v>41.969425222871998</v>
      </c>
      <c r="AM168" s="105">
        <v>43.358307239216998</v>
      </c>
      <c r="AN168" s="105">
        <v>42.915515949639001</v>
      </c>
      <c r="AO168" s="105">
        <v>43.760727862628997</v>
      </c>
      <c r="AP168" s="105">
        <v>48.885856791362997</v>
      </c>
      <c r="AQ168" s="105">
        <v>51.336735434753997</v>
      </c>
      <c r="AR168" s="105">
        <v>50.151531863618999</v>
      </c>
      <c r="AS168" s="105">
        <v>52.625936265278</v>
      </c>
      <c r="AT168" s="105">
        <v>53.863071088364997</v>
      </c>
      <c r="AU168" s="105">
        <v>55.174629048048999</v>
      </c>
      <c r="AV168" s="105">
        <v>52.972389849614999</v>
      </c>
      <c r="AW168" s="105">
        <v>56.888052885653003</v>
      </c>
      <c r="AX168" s="105">
        <v>54.211705018688001</v>
      </c>
      <c r="AY168" s="105">
        <v>55.887649952951001</v>
      </c>
      <c r="AZ168" s="105">
        <v>53.876825046057</v>
      </c>
      <c r="BA168" s="105">
        <v>55.717929153132999</v>
      </c>
      <c r="BB168" s="105">
        <v>56.346650117849997</v>
      </c>
      <c r="BC168" s="105">
        <v>56.101337083688001</v>
      </c>
      <c r="BD168" s="105">
        <v>58.868050145779002</v>
      </c>
    </row>
    <row r="169" spans="1:56" x14ac:dyDescent="0.2">
      <c r="A169" s="104" t="s">
        <v>188</v>
      </c>
      <c r="B169" s="105">
        <v>2.7704640324773002E-3</v>
      </c>
      <c r="C169" s="105">
        <v>2.7705660405265E-3</v>
      </c>
      <c r="D169" s="105">
        <v>2.2414229538742E-3</v>
      </c>
      <c r="E169" s="105">
        <v>2.4984859812691002E-3</v>
      </c>
      <c r="F169" s="105">
        <v>2.6655957517392002E-3</v>
      </c>
      <c r="G169" s="105">
        <v>2.3195420195717999E-3</v>
      </c>
      <c r="H169" s="105">
        <v>1.8433627906847001E-3</v>
      </c>
      <c r="I169" s="105">
        <v>3.3712921389984999E-3</v>
      </c>
      <c r="J169" s="105">
        <v>2.8481800984477999E-3</v>
      </c>
      <c r="K169" s="105">
        <v>3.0151678125684002E-3</v>
      </c>
      <c r="L169" s="105">
        <v>3.2361403651261999E-3</v>
      </c>
      <c r="M169" s="105">
        <v>2.0713479882330001E-3</v>
      </c>
      <c r="N169" s="105">
        <v>1.8339886311844E-3</v>
      </c>
      <c r="O169" s="105">
        <v>2.9634483776843999E-3</v>
      </c>
      <c r="P169" s="105">
        <v>2.6439046162002999E-3</v>
      </c>
      <c r="Q169" s="105">
        <v>2.9428459246533E-3</v>
      </c>
      <c r="R169" s="105">
        <v>3.2617275328565998E-3</v>
      </c>
      <c r="S169" s="105">
        <v>4.5816937153048002E-3</v>
      </c>
      <c r="T169" s="105">
        <v>5.1269543640496996E-3</v>
      </c>
      <c r="U169" s="105">
        <v>5.2102202150863999E-3</v>
      </c>
      <c r="V169" s="105">
        <v>9.5399544461271003E-3</v>
      </c>
      <c r="W169" s="105">
        <v>5.4429488939395998E-3</v>
      </c>
      <c r="X169" s="105">
        <v>5.1708607110111E-3</v>
      </c>
      <c r="Y169" s="105">
        <v>6.4605253339745997E-3</v>
      </c>
      <c r="Z169" s="105">
        <v>5.5645785818118996E-3</v>
      </c>
      <c r="AA169" s="105">
        <v>5.8455360810073E-3</v>
      </c>
      <c r="AB169" s="105">
        <v>3.5012187004602002E-3</v>
      </c>
      <c r="AC169" s="105">
        <v>3.8365809983352001E-3</v>
      </c>
      <c r="AD169" s="105">
        <v>3.8419168573530999E-3</v>
      </c>
      <c r="AE169" s="105">
        <v>4.1084951342741996E-3</v>
      </c>
      <c r="AF169" s="105">
        <v>1.123684234091E-2</v>
      </c>
      <c r="AG169" s="105">
        <v>7.5195936927111E-3</v>
      </c>
      <c r="AH169" s="105">
        <v>7.5397519502044003E-3</v>
      </c>
      <c r="AI169" s="105">
        <v>7.9998065099579994E-3</v>
      </c>
      <c r="AJ169" s="105">
        <v>9.1091203768559007E-3</v>
      </c>
      <c r="AK169" s="105">
        <v>9.7272784327092996E-3</v>
      </c>
      <c r="AL169" s="105">
        <v>8.5387039917566004E-3</v>
      </c>
      <c r="AM169" s="105">
        <v>9.9377880361839008E-3</v>
      </c>
      <c r="AN169" s="105">
        <v>1.0397314374411999E-2</v>
      </c>
      <c r="AO169" s="105">
        <v>1.0620688801059999E-2</v>
      </c>
      <c r="AP169" s="105">
        <v>1.1498506740689E-2</v>
      </c>
      <c r="AQ169" s="105">
        <v>1.2030761788455E-2</v>
      </c>
      <c r="AR169" s="105">
        <v>1.2210631208018E-2</v>
      </c>
      <c r="AS169" s="105">
        <v>1.4896749354723999E-2</v>
      </c>
      <c r="AT169" s="105">
        <v>1.4878296214789E-2</v>
      </c>
      <c r="AU169" s="105">
        <v>1.4995960538314999E-2</v>
      </c>
      <c r="AV169" s="105">
        <v>1.5675013251326999E-2</v>
      </c>
      <c r="AW169" s="105">
        <v>1.6364719226256999E-2</v>
      </c>
      <c r="AX169" s="105">
        <v>1.720861364348E-2</v>
      </c>
      <c r="AY169" s="105">
        <v>1.6924944310588001E-2</v>
      </c>
      <c r="AZ169" s="105">
        <v>1.5589204172399999E-2</v>
      </c>
      <c r="BA169" s="105">
        <v>1.5944080239454001E-2</v>
      </c>
      <c r="BB169" s="105">
        <v>1.7287472785442001E-2</v>
      </c>
      <c r="BC169" s="105">
        <v>1.7340819504411999E-2</v>
      </c>
      <c r="BD169" s="105">
        <v>1.7572642798089001E-2</v>
      </c>
    </row>
    <row r="170" spans="1:56" x14ac:dyDescent="0.2">
      <c r="A170" s="104" t="s">
        <v>203</v>
      </c>
      <c r="B170" s="105">
        <v>6.5886019341346996E-2</v>
      </c>
      <c r="C170" s="105">
        <v>6.589983674272E-2</v>
      </c>
      <c r="D170" s="105">
        <v>7.0265366907691001E-2</v>
      </c>
      <c r="E170" s="105">
        <v>8.4505004737845002E-2</v>
      </c>
      <c r="F170" s="105">
        <v>0.10368140155284</v>
      </c>
      <c r="G170" s="105">
        <v>8.5682724600997004E-2</v>
      </c>
      <c r="H170" s="105">
        <v>8.4434214508603E-2</v>
      </c>
      <c r="I170" s="105">
        <v>8.9152808397958999E-2</v>
      </c>
      <c r="J170" s="105">
        <v>8.8483643053744995E-2</v>
      </c>
      <c r="K170" s="105">
        <v>9.5076961047452002E-2</v>
      </c>
      <c r="L170" s="105">
        <v>0.10237438979386999</v>
      </c>
      <c r="M170" s="105">
        <v>0.14450087699443001</v>
      </c>
      <c r="N170" s="105">
        <v>0.12818968108535</v>
      </c>
      <c r="O170" s="105">
        <v>0.14068113182264999</v>
      </c>
      <c r="P170" s="105">
        <v>0.12553862493164</v>
      </c>
      <c r="Q170" s="105">
        <v>0.124745932963</v>
      </c>
      <c r="R170" s="105">
        <v>9.8330672071247002E-2</v>
      </c>
      <c r="S170" s="105">
        <v>0.13044211543437001</v>
      </c>
      <c r="T170" s="105">
        <v>0.15897216834066</v>
      </c>
      <c r="U170" s="105">
        <v>0.15321074696483999</v>
      </c>
      <c r="V170" s="105">
        <v>0.15859668055769</v>
      </c>
      <c r="W170" s="105">
        <v>0.16447647450316</v>
      </c>
      <c r="X170" s="105">
        <v>0.18056570854219001</v>
      </c>
      <c r="Y170" s="105">
        <v>0.18261176625244999</v>
      </c>
      <c r="Z170" s="105">
        <v>0.18765666653456001</v>
      </c>
      <c r="AA170" s="105">
        <v>0.17030705529899001</v>
      </c>
      <c r="AB170" s="105">
        <v>0.1718244825851</v>
      </c>
      <c r="AC170" s="105">
        <v>0.17706291883606001</v>
      </c>
      <c r="AD170" s="105">
        <v>0.18220776560411001</v>
      </c>
      <c r="AE170" s="105">
        <v>0.18191745749509</v>
      </c>
      <c r="AF170" s="105">
        <v>0.23283618419671001</v>
      </c>
      <c r="AG170" s="105">
        <v>0.25546196278798</v>
      </c>
      <c r="AH170" s="105">
        <v>0.26776064906614</v>
      </c>
      <c r="AI170" s="105">
        <v>0.27804536700819998</v>
      </c>
      <c r="AJ170" s="105">
        <v>0.2865108697498</v>
      </c>
      <c r="AK170" s="105">
        <v>0.29890178740389001</v>
      </c>
      <c r="AL170" s="105">
        <v>0.29983683151381002</v>
      </c>
      <c r="AM170" s="105">
        <v>0.32374994771832</v>
      </c>
      <c r="AN170" s="105">
        <v>0.32838052057640998</v>
      </c>
      <c r="AO170" s="105">
        <v>0.32786898874595</v>
      </c>
      <c r="AP170" s="105">
        <v>0.35846058769569</v>
      </c>
      <c r="AQ170" s="105">
        <v>0.37283870559784998</v>
      </c>
      <c r="AR170" s="105">
        <v>0.37192695153986999</v>
      </c>
      <c r="AS170" s="105">
        <v>0.39307435950899</v>
      </c>
      <c r="AT170" s="105">
        <v>0.37445035218075001</v>
      </c>
      <c r="AU170" s="105">
        <v>0.33363760432138001</v>
      </c>
      <c r="AV170" s="105">
        <v>0.32362360432315002</v>
      </c>
      <c r="AW170" s="105">
        <v>0.29193529147584002</v>
      </c>
      <c r="AX170" s="105">
        <v>0.32517694395171998</v>
      </c>
      <c r="AY170" s="105">
        <v>0.31934492049733998</v>
      </c>
      <c r="AZ170" s="105">
        <v>0.30770813517088003</v>
      </c>
      <c r="BA170" s="105">
        <v>0.33264157652465998</v>
      </c>
      <c r="BB170" s="105">
        <v>0.29904639756056001</v>
      </c>
      <c r="BC170" s="105">
        <v>0.29983044816095999</v>
      </c>
      <c r="BD170" s="105">
        <v>0.31454544924377997</v>
      </c>
    </row>
    <row r="171" spans="1:56" x14ac:dyDescent="0.2">
      <c r="A171" s="104" t="s">
        <v>199</v>
      </c>
      <c r="B171" s="105">
        <v>0.36636767236238998</v>
      </c>
      <c r="C171" s="105">
        <v>0.36645598435741</v>
      </c>
      <c r="D171" s="105">
        <v>0.36471678333898</v>
      </c>
      <c r="E171" s="105">
        <v>0.37718667362436997</v>
      </c>
      <c r="F171" s="105">
        <v>0.40654912740510002</v>
      </c>
      <c r="G171" s="105">
        <v>0.42204950900882998</v>
      </c>
      <c r="H171" s="105">
        <v>0.43734231996660999</v>
      </c>
      <c r="I171" s="105">
        <v>0.45260520118907999</v>
      </c>
      <c r="J171" s="105">
        <v>0.45980504742130002</v>
      </c>
      <c r="K171" s="105">
        <v>0.52959262605380997</v>
      </c>
      <c r="L171" s="105">
        <v>0.52001227492255997</v>
      </c>
      <c r="M171" s="105">
        <v>0.49814700119105998</v>
      </c>
      <c r="N171" s="105">
        <v>0.49899241103211001</v>
      </c>
      <c r="O171" s="105">
        <v>0.52117184443560005</v>
      </c>
      <c r="P171" s="105">
        <v>0.48912878618299999</v>
      </c>
      <c r="Q171" s="105">
        <v>0.53863181285021</v>
      </c>
      <c r="R171" s="105">
        <v>0.59675785316526997</v>
      </c>
      <c r="S171" s="105">
        <v>0.89950365473955995</v>
      </c>
      <c r="T171" s="105">
        <v>0.91331837484714995</v>
      </c>
      <c r="U171" s="105">
        <v>0.80412414104533003</v>
      </c>
      <c r="V171" s="105">
        <v>0.63298046167398003</v>
      </c>
      <c r="W171" s="105">
        <v>0.84122909143159996</v>
      </c>
      <c r="X171" s="105">
        <v>0.51954570686583001</v>
      </c>
      <c r="Y171" s="105">
        <v>0.50653922360440995</v>
      </c>
      <c r="Z171" s="105">
        <v>0.52337496511701997</v>
      </c>
      <c r="AA171" s="105">
        <v>0.56746205266946004</v>
      </c>
      <c r="AB171" s="105">
        <v>0.63967088144912998</v>
      </c>
      <c r="AC171" s="105">
        <v>0.61934458832475003</v>
      </c>
      <c r="AD171" s="105">
        <v>0.65415048359220995</v>
      </c>
      <c r="AE171" s="105">
        <v>0.68043916032132001</v>
      </c>
      <c r="AF171" s="105">
        <v>0.43163590648936001</v>
      </c>
      <c r="AG171" s="105">
        <v>0.54943096245929002</v>
      </c>
      <c r="AH171" s="105">
        <v>0.5797800035067</v>
      </c>
      <c r="AI171" s="105">
        <v>0.61686172335264999</v>
      </c>
      <c r="AJ171" s="105">
        <v>0.61245987512354005</v>
      </c>
      <c r="AK171" s="105">
        <v>0.56748893689461999</v>
      </c>
      <c r="AL171" s="105">
        <v>0.71160244030087005</v>
      </c>
      <c r="AM171" s="105">
        <v>0.66723069205527996</v>
      </c>
      <c r="AN171" s="105">
        <v>0.64676686461586996</v>
      </c>
      <c r="AO171" s="105">
        <v>0.65274151495097998</v>
      </c>
      <c r="AP171" s="105">
        <v>0.71026414987337005</v>
      </c>
      <c r="AQ171" s="105">
        <v>0.86844236815923004</v>
      </c>
      <c r="AR171" s="105">
        <v>0.97437265596709999</v>
      </c>
      <c r="AS171" s="105">
        <v>1.1227343389908</v>
      </c>
      <c r="AT171" s="105">
        <v>1.207016712725</v>
      </c>
      <c r="AU171" s="105">
        <v>1.0223888279311</v>
      </c>
      <c r="AV171" s="105">
        <v>1.0587268059578001</v>
      </c>
      <c r="AW171" s="105">
        <v>1.0446301773144</v>
      </c>
      <c r="AX171" s="105">
        <v>1.2107644851793</v>
      </c>
      <c r="AY171" s="105">
        <v>1.2073052647682001</v>
      </c>
      <c r="AZ171" s="105">
        <v>1.2307371868728001</v>
      </c>
      <c r="BA171" s="105">
        <v>1.4723702537061001</v>
      </c>
      <c r="BB171" s="105">
        <v>1.4668426011563001</v>
      </c>
      <c r="BC171" s="105">
        <v>1.4104253426916</v>
      </c>
      <c r="BD171" s="105">
        <v>1.4617844659099</v>
      </c>
    </row>
    <row r="172" spans="1:56" x14ac:dyDescent="0.2">
      <c r="A172" s="104" t="s">
        <v>95</v>
      </c>
      <c r="B172" s="105">
        <v>1.6022933563854</v>
      </c>
      <c r="C172" s="105">
        <v>1.6115186371736001</v>
      </c>
      <c r="D172" s="105">
        <v>1.8548536726678</v>
      </c>
      <c r="E172" s="105">
        <v>2.0216751417027998</v>
      </c>
      <c r="F172" s="105">
        <v>2.0584895046970999</v>
      </c>
      <c r="G172" s="105">
        <v>2.3119535675929002</v>
      </c>
      <c r="H172" s="105">
        <v>2.3495287128971998</v>
      </c>
      <c r="I172" s="105">
        <v>2.4178409771718998</v>
      </c>
      <c r="J172" s="105">
        <v>2.5787805984293999</v>
      </c>
      <c r="K172" s="105">
        <v>2.4026662199419002</v>
      </c>
      <c r="L172" s="105">
        <v>2.0221725321483999</v>
      </c>
      <c r="M172" s="105">
        <v>2.0175047384461999</v>
      </c>
      <c r="N172" s="105">
        <v>1.8845052915286</v>
      </c>
      <c r="O172" s="105">
        <v>1.9479283880586</v>
      </c>
      <c r="P172" s="105">
        <v>1.9026823122843</v>
      </c>
      <c r="Q172" s="105">
        <v>2.0802445915684</v>
      </c>
      <c r="R172" s="105">
        <v>2.0631269553323999</v>
      </c>
      <c r="S172" s="105">
        <v>2.4664679530664002</v>
      </c>
      <c r="T172" s="105">
        <v>2.4398544770616</v>
      </c>
      <c r="U172" s="105">
        <v>2.4337765887308001</v>
      </c>
      <c r="V172" s="105">
        <v>2.5946446519045998</v>
      </c>
      <c r="W172" s="105">
        <v>3.3093205370490999</v>
      </c>
      <c r="X172" s="105">
        <v>3.7248800998166001</v>
      </c>
      <c r="Y172" s="105">
        <v>4.0456882042751001</v>
      </c>
      <c r="Z172" s="105">
        <v>4.6932360751701996</v>
      </c>
      <c r="AA172" s="105">
        <v>5.1333042232797998</v>
      </c>
      <c r="AB172" s="105">
        <v>4.5698372897767001</v>
      </c>
      <c r="AC172" s="105">
        <v>5.6022300619805003</v>
      </c>
      <c r="AD172" s="105">
        <v>5.8678990093949004</v>
      </c>
      <c r="AE172" s="105">
        <v>5.8262920343077003</v>
      </c>
      <c r="AF172" s="105">
        <v>5.7987796248664996</v>
      </c>
      <c r="AG172" s="105">
        <v>6.0363185454639003</v>
      </c>
      <c r="AH172" s="105">
        <v>6.0539416965669002</v>
      </c>
      <c r="AI172" s="105">
        <v>6.5794811866813996</v>
      </c>
      <c r="AJ172" s="105">
        <v>6.8292725093544</v>
      </c>
      <c r="AK172" s="105">
        <v>7.0326213016442001</v>
      </c>
      <c r="AL172" s="105">
        <v>7.3890820632823999</v>
      </c>
      <c r="AM172" s="105">
        <v>7.7785882190643001</v>
      </c>
      <c r="AN172" s="105">
        <v>7.0905365473598003</v>
      </c>
      <c r="AO172" s="105">
        <v>6.8984919953070998</v>
      </c>
      <c r="AP172" s="105">
        <v>6.7247408200208998</v>
      </c>
      <c r="AQ172" s="105">
        <v>7.0233493498566997</v>
      </c>
      <c r="AR172" s="105">
        <v>6.9977142107454</v>
      </c>
      <c r="AS172" s="105">
        <v>6.6349726245463998</v>
      </c>
      <c r="AT172" s="105">
        <v>6.8144718657613996</v>
      </c>
      <c r="AU172" s="105">
        <v>7.2648548877678998</v>
      </c>
      <c r="AV172" s="105">
        <v>7.3282688140382</v>
      </c>
      <c r="AW172" s="105">
        <v>6.6321382410406997</v>
      </c>
      <c r="AX172" s="105">
        <v>7.1022212570603998</v>
      </c>
      <c r="AY172" s="105">
        <v>8.1067761770929998</v>
      </c>
      <c r="AZ172" s="105">
        <v>6.6534605423861999</v>
      </c>
      <c r="BA172" s="105">
        <v>7.5320327184261</v>
      </c>
      <c r="BB172" s="105">
        <v>8.4657741591672995</v>
      </c>
      <c r="BC172" s="105">
        <v>9.2365139426033007</v>
      </c>
      <c r="BD172" s="105">
        <v>9.5433613033412001</v>
      </c>
    </row>
    <row r="173" spans="1:56" x14ac:dyDescent="0.2">
      <c r="A173" s="104" t="s">
        <v>204</v>
      </c>
      <c r="B173" s="105">
        <v>0.57125749030159001</v>
      </c>
      <c r="C173" s="105">
        <v>0.57127176395477997</v>
      </c>
      <c r="D173" s="105">
        <v>0.56842723460795996</v>
      </c>
      <c r="E173" s="105">
        <v>0.58810599191516</v>
      </c>
      <c r="F173" s="105">
        <v>0.63460670425745003</v>
      </c>
      <c r="G173" s="105">
        <v>0.65965362144504003</v>
      </c>
      <c r="H173" s="105">
        <v>0.68465783104544997</v>
      </c>
      <c r="I173" s="105">
        <v>0.70992807125915003</v>
      </c>
      <c r="J173" s="105">
        <v>0.72241835019106004</v>
      </c>
      <c r="K173" s="105">
        <v>0.83374212519334001</v>
      </c>
      <c r="L173" s="105">
        <v>0.81941534529342996</v>
      </c>
      <c r="M173" s="105">
        <v>0.91165678945036999</v>
      </c>
      <c r="N173" s="105">
        <v>0.83778690627829999</v>
      </c>
      <c r="O173" s="105">
        <v>0.89654277977369001</v>
      </c>
      <c r="P173" s="105">
        <v>0.89433382687227003</v>
      </c>
      <c r="Q173" s="105">
        <v>0.88179621071645997</v>
      </c>
      <c r="R173" s="105">
        <v>1.0146570681953999</v>
      </c>
      <c r="S173" s="105">
        <v>1.0418078389362</v>
      </c>
      <c r="T173" s="105">
        <v>0.94039628695097999</v>
      </c>
      <c r="U173" s="105">
        <v>0.89147837692262</v>
      </c>
      <c r="V173" s="105">
        <v>0.62867758659924</v>
      </c>
      <c r="W173" s="105">
        <v>0.47900652129287002</v>
      </c>
      <c r="X173" s="105">
        <v>0.37765264525109998</v>
      </c>
      <c r="Y173" s="105">
        <v>0.38725210980976998</v>
      </c>
      <c r="Z173" s="105">
        <v>0.38603094455554998</v>
      </c>
      <c r="AA173" s="105">
        <v>0.39657460272005002</v>
      </c>
      <c r="AB173" s="105">
        <v>0.41048308889125001</v>
      </c>
      <c r="AC173" s="105">
        <v>0.40814632279329</v>
      </c>
      <c r="AD173" s="105">
        <v>0.41802547676335999</v>
      </c>
      <c r="AE173" s="105">
        <v>0.43585511963327001</v>
      </c>
      <c r="AF173" s="105">
        <v>0.62533049857625</v>
      </c>
      <c r="AG173" s="105">
        <v>0.66268400495273005</v>
      </c>
      <c r="AH173" s="105">
        <v>0.73843687527569002</v>
      </c>
      <c r="AI173" s="105">
        <v>0.75237856227594002</v>
      </c>
      <c r="AJ173" s="105">
        <v>0.74210915131332</v>
      </c>
      <c r="AK173" s="105">
        <v>0.75439863314448996</v>
      </c>
      <c r="AL173" s="105">
        <v>0.77942817533982001</v>
      </c>
      <c r="AM173" s="105">
        <v>0.78959185726671</v>
      </c>
      <c r="AN173" s="105">
        <v>0.76313370921978996</v>
      </c>
      <c r="AO173" s="105">
        <v>0.77558444317976005</v>
      </c>
      <c r="AP173" s="105">
        <v>0.78845204548015002</v>
      </c>
      <c r="AQ173" s="105">
        <v>0.78831484726990997</v>
      </c>
      <c r="AR173" s="105">
        <v>0.77826456228329</v>
      </c>
      <c r="AS173" s="105">
        <v>0.78266534392591003</v>
      </c>
      <c r="AT173" s="105">
        <v>0.77319864883309997</v>
      </c>
      <c r="AU173" s="105">
        <v>0.82245937295980998</v>
      </c>
      <c r="AV173" s="105">
        <v>0.83783957895929995</v>
      </c>
      <c r="AW173" s="105">
        <v>0.83665119540681998</v>
      </c>
      <c r="AX173" s="105">
        <v>0.85623924729759004</v>
      </c>
      <c r="AY173" s="105">
        <v>0.84654455440904997</v>
      </c>
      <c r="AZ173" s="105">
        <v>0.78959065887691005</v>
      </c>
      <c r="BA173" s="105">
        <v>0.81719634828922005</v>
      </c>
      <c r="BB173" s="105">
        <v>0.83290798320459003</v>
      </c>
      <c r="BC173" s="105">
        <v>0.84957747722075005</v>
      </c>
      <c r="BD173" s="105">
        <v>0.86521620234770003</v>
      </c>
    </row>
    <row r="174" spans="1:56" x14ac:dyDescent="0.2">
      <c r="A174" s="104" t="s">
        <v>191</v>
      </c>
      <c r="B174" s="105">
        <v>3.6361768400541998E-2</v>
      </c>
      <c r="C174" s="105">
        <v>3.6332022244711999E-2</v>
      </c>
      <c r="D174" s="105">
        <v>4.4298209090293E-2</v>
      </c>
      <c r="E174" s="105">
        <v>4.4693127532394003E-2</v>
      </c>
      <c r="F174" s="105">
        <v>3.9795628693028003E-2</v>
      </c>
      <c r="G174" s="105">
        <v>4.8227005480039997E-2</v>
      </c>
      <c r="H174" s="105">
        <v>4.3700909951576002E-2</v>
      </c>
      <c r="I174" s="105">
        <v>4.8273680966339001E-2</v>
      </c>
      <c r="J174" s="105">
        <v>4.8282914193844999E-2</v>
      </c>
      <c r="K174" s="105">
        <v>4.7749245361440998E-2</v>
      </c>
      <c r="L174" s="105">
        <v>4.7201491094280998E-2</v>
      </c>
      <c r="M174" s="105">
        <v>4.6302658341339002E-2</v>
      </c>
      <c r="N174" s="105">
        <v>3.8946159820339998E-2</v>
      </c>
      <c r="O174" s="105">
        <v>4.2398134858651002E-2</v>
      </c>
      <c r="P174" s="105">
        <v>4.7167872685714998E-2</v>
      </c>
      <c r="Q174" s="105">
        <v>4.2602319098766002E-2</v>
      </c>
      <c r="R174" s="105">
        <v>5.4555073305165999E-2</v>
      </c>
      <c r="S174" s="105">
        <v>7.3669947102050007E-2</v>
      </c>
      <c r="T174" s="105">
        <v>7.9694205284757E-2</v>
      </c>
      <c r="U174" s="105">
        <v>9.9061151723779994E-2</v>
      </c>
      <c r="V174" s="105">
        <v>9.0966865028832999E-2</v>
      </c>
      <c r="W174" s="105">
        <v>8.5781159361929996E-2</v>
      </c>
      <c r="X174" s="105">
        <v>8.0077534087158994E-2</v>
      </c>
      <c r="Y174" s="105">
        <v>4.4608604654052003E-2</v>
      </c>
      <c r="Z174" s="105">
        <v>4.6391407613374E-2</v>
      </c>
      <c r="AA174" s="105">
        <v>2.8858000672455999E-2</v>
      </c>
      <c r="AB174" s="105">
        <v>2.8624815945717998E-2</v>
      </c>
      <c r="AC174" s="105">
        <v>1.7086140299409001E-2</v>
      </c>
      <c r="AD174" s="105">
        <v>2.3310400540127001E-2</v>
      </c>
      <c r="AE174" s="105">
        <v>2.36159275839E-2</v>
      </c>
      <c r="AF174" s="105">
        <v>1.7531629922864E-2</v>
      </c>
      <c r="AG174" s="105">
        <v>1.7135711869001001E-2</v>
      </c>
      <c r="AH174" s="105">
        <v>1.9710448890134E-2</v>
      </c>
      <c r="AI174" s="105">
        <v>2.3125928016472001E-2</v>
      </c>
      <c r="AJ174" s="105">
        <v>2.1855920957630001E-2</v>
      </c>
      <c r="AK174" s="105">
        <v>2.3175673597922001E-2</v>
      </c>
      <c r="AL174" s="105">
        <v>2.5556683255722999E-2</v>
      </c>
      <c r="AM174" s="105">
        <v>2.7736175424281001E-2</v>
      </c>
      <c r="AN174" s="105">
        <v>2.9191163508008999E-2</v>
      </c>
      <c r="AO174" s="105">
        <v>3.2185633506413999E-2</v>
      </c>
      <c r="AP174" s="105">
        <v>3.6092890483980997E-2</v>
      </c>
      <c r="AQ174" s="105">
        <v>2.7711438435905001E-2</v>
      </c>
      <c r="AR174" s="105">
        <v>2.8386110386131001E-2</v>
      </c>
      <c r="AS174" s="105">
        <v>3.3309952202922002E-2</v>
      </c>
      <c r="AT174" s="105">
        <v>3.7174070559986998E-2</v>
      </c>
      <c r="AU174" s="105">
        <v>3.7931934366617001E-2</v>
      </c>
      <c r="AV174" s="105">
        <v>4.1043516083003002E-2</v>
      </c>
      <c r="AW174" s="105">
        <v>3.7445034971382997E-2</v>
      </c>
      <c r="AX174" s="105">
        <v>2.817929525984E-2</v>
      </c>
      <c r="AY174" s="105">
        <v>3.5009301110521002E-2</v>
      </c>
      <c r="AZ174" s="105">
        <v>3.2488598726474999E-2</v>
      </c>
      <c r="BA174" s="105">
        <v>2.8839554496256001E-2</v>
      </c>
      <c r="BB174" s="105">
        <v>2.8732073625324001E-2</v>
      </c>
      <c r="BC174" s="105">
        <v>2.8763849567220001E-2</v>
      </c>
      <c r="BD174" s="105">
        <v>2.8653081338532001E-2</v>
      </c>
    </row>
    <row r="175" spans="1:56" x14ac:dyDescent="0.2">
      <c r="A175" s="104" t="s">
        <v>194</v>
      </c>
      <c r="B175" s="105">
        <v>1.4399762279976001E-2</v>
      </c>
      <c r="C175" s="105">
        <v>1.4403834712555E-2</v>
      </c>
      <c r="D175" s="105">
        <v>1.4333765522321001E-2</v>
      </c>
      <c r="E175" s="105">
        <v>1.4831913970869999E-2</v>
      </c>
      <c r="F175" s="105">
        <v>1.6005286315025999E-2</v>
      </c>
      <c r="G175" s="105">
        <v>1.6625542707087E-2</v>
      </c>
      <c r="H175" s="105">
        <v>1.7237771780555002E-2</v>
      </c>
      <c r="I175" s="105">
        <v>1.7849076535805E-2</v>
      </c>
      <c r="J175" s="105">
        <v>1.8137995269964999E-2</v>
      </c>
      <c r="K175" s="105">
        <v>2.0929874348814999E-2</v>
      </c>
      <c r="L175" s="105">
        <v>2.0546379443356001E-2</v>
      </c>
      <c r="M175" s="105">
        <v>1.9671183393168E-2</v>
      </c>
      <c r="N175" s="105">
        <v>1.8261016732395999E-2</v>
      </c>
      <c r="O175" s="105">
        <v>1.9992401645179E-2</v>
      </c>
      <c r="P175" s="105">
        <v>1.9304790883453E-2</v>
      </c>
      <c r="Q175" s="105">
        <v>1.9239903955549E-2</v>
      </c>
      <c r="R175" s="105">
        <v>2.2066509670930001E-2</v>
      </c>
      <c r="S175" s="105">
        <v>3.1105772215187E-2</v>
      </c>
      <c r="T175" s="105">
        <v>2.8552590512409999E-2</v>
      </c>
      <c r="U175" s="105">
        <v>2.6330346501112999E-2</v>
      </c>
      <c r="V175" s="105">
        <v>3.8585597398028998E-2</v>
      </c>
      <c r="W175" s="105">
        <v>5.1421833422940003E-2</v>
      </c>
      <c r="X175" s="105">
        <v>4.3547243431995002E-2</v>
      </c>
      <c r="Y175" s="105">
        <v>4.2435366088146E-2</v>
      </c>
      <c r="Z175" s="105">
        <v>5.1720081101704E-2</v>
      </c>
      <c r="AA175" s="105">
        <v>5.3165404545518997E-2</v>
      </c>
      <c r="AB175" s="105">
        <v>5.5050708754872002E-2</v>
      </c>
      <c r="AC175" s="105">
        <v>5.4673865570570003E-2</v>
      </c>
      <c r="AD175" s="105">
        <v>5.5956975959846E-2</v>
      </c>
      <c r="AE175" s="105">
        <v>5.8384806889724E-2</v>
      </c>
      <c r="AF175" s="105">
        <v>5.4676384600438999E-2</v>
      </c>
      <c r="AG175" s="105">
        <v>5.5775611305705998E-2</v>
      </c>
      <c r="AH175" s="105">
        <v>6.4417652432219003E-2</v>
      </c>
      <c r="AI175" s="105">
        <v>7.2985385867726002E-2</v>
      </c>
      <c r="AJ175" s="105">
        <v>8.2602770371745002E-2</v>
      </c>
      <c r="AK175" s="105">
        <v>8.9278997370938001E-2</v>
      </c>
      <c r="AL175" s="105">
        <v>9.5189528337353002E-2</v>
      </c>
      <c r="AM175" s="105">
        <v>9.7832479567201994E-2</v>
      </c>
      <c r="AN175" s="105">
        <v>0.10466223994453</v>
      </c>
      <c r="AO175" s="105">
        <v>0.11462655709208</v>
      </c>
      <c r="AP175" s="105">
        <v>0.12361400685575</v>
      </c>
      <c r="AQ175" s="105">
        <v>0.12725173075522</v>
      </c>
      <c r="AR175" s="105">
        <v>0.13277007621983</v>
      </c>
      <c r="AS175" s="105">
        <v>0.13341219550482</v>
      </c>
      <c r="AT175" s="105">
        <v>0.13161031062101999</v>
      </c>
      <c r="AU175" s="105">
        <v>0.14071795177235999</v>
      </c>
      <c r="AV175" s="105">
        <v>0.1464036490418</v>
      </c>
      <c r="AW175" s="105">
        <v>0.14909879932434</v>
      </c>
      <c r="AX175" s="105">
        <v>0.15250172403344001</v>
      </c>
      <c r="AY175" s="105">
        <v>0.15910105078303</v>
      </c>
      <c r="AZ175" s="105">
        <v>0.15406379054687999</v>
      </c>
      <c r="BA175" s="105">
        <v>0.15833310063059999</v>
      </c>
      <c r="BB175" s="105">
        <v>0.14121121239272</v>
      </c>
      <c r="BC175" s="105">
        <v>0.14563546479766001</v>
      </c>
      <c r="BD175" s="105">
        <v>0.14772185881892999</v>
      </c>
    </row>
    <row r="176" spans="1:56" x14ac:dyDescent="0.2">
      <c r="A176" s="104" t="s">
        <v>210</v>
      </c>
      <c r="B176" s="105">
        <v>0.62704970179770003</v>
      </c>
      <c r="C176" s="105">
        <v>0.62737421196535004</v>
      </c>
      <c r="D176" s="105">
        <v>0.72190924076331997</v>
      </c>
      <c r="E176" s="105">
        <v>0.75070899267390001</v>
      </c>
      <c r="F176" s="105">
        <v>0.67663956366824995</v>
      </c>
      <c r="G176" s="105">
        <v>0.7518794261442</v>
      </c>
      <c r="H176" s="105">
        <v>0.71482586953145999</v>
      </c>
      <c r="I176" s="105">
        <v>0.78277362260341998</v>
      </c>
      <c r="J176" s="105">
        <v>0.80188444665785996</v>
      </c>
      <c r="K176" s="105">
        <v>0.79259159827063996</v>
      </c>
      <c r="L176" s="105">
        <v>0.77465450354966003</v>
      </c>
      <c r="M176" s="105">
        <v>0.65728489565936998</v>
      </c>
      <c r="N176" s="105">
        <v>0.58205036653877995</v>
      </c>
      <c r="O176" s="105">
        <v>0.42830340764293001</v>
      </c>
      <c r="P176" s="105">
        <v>0.37829569980688998</v>
      </c>
      <c r="Q176" s="105">
        <v>0.49122914697094999</v>
      </c>
      <c r="R176" s="105">
        <v>0.49725449493717</v>
      </c>
      <c r="S176" s="105">
        <v>0.39472672882547</v>
      </c>
      <c r="T176" s="105">
        <v>0.48073297245183</v>
      </c>
      <c r="U176" s="105">
        <v>0.57152432983493995</v>
      </c>
      <c r="V176" s="105">
        <v>1.0975990193114999</v>
      </c>
      <c r="W176" s="105">
        <v>1.2519113855344</v>
      </c>
      <c r="X176" s="105">
        <v>1.2247983114593</v>
      </c>
      <c r="Y176" s="105">
        <v>1.2303079250179001</v>
      </c>
      <c r="Z176" s="105">
        <v>1.2370725380142</v>
      </c>
      <c r="AA176" s="105">
        <v>1.2612438349095001</v>
      </c>
      <c r="AB176" s="105">
        <v>1.2451338260691001</v>
      </c>
      <c r="AC176" s="105">
        <v>1.2817807423637999</v>
      </c>
      <c r="AD176" s="105">
        <v>1.3025564444124</v>
      </c>
      <c r="AE176" s="105">
        <v>1.2755263830968999</v>
      </c>
      <c r="AF176" s="105">
        <v>1.4802062052161</v>
      </c>
      <c r="AG176" s="105">
        <v>1.5205779487327999</v>
      </c>
      <c r="AH176" s="105">
        <v>1.1182377614379</v>
      </c>
      <c r="AI176" s="105">
        <v>1.2347735616405999</v>
      </c>
      <c r="AJ176" s="105">
        <v>1.3938866406952</v>
      </c>
      <c r="AK176" s="105">
        <v>1.6888345029659</v>
      </c>
      <c r="AL176" s="105">
        <v>1.5314344808339</v>
      </c>
      <c r="AM176" s="105">
        <v>1.4147721994606</v>
      </c>
      <c r="AN176" s="105">
        <v>1.4601284135549999</v>
      </c>
      <c r="AO176" s="105">
        <v>1.4519829824742001</v>
      </c>
      <c r="AP176" s="105">
        <v>1.7497235094185</v>
      </c>
      <c r="AQ176" s="105">
        <v>1.9565543306527</v>
      </c>
      <c r="AR176" s="105">
        <v>2.4448828498697002</v>
      </c>
      <c r="AS176" s="105">
        <v>2.2883185114970002</v>
      </c>
      <c r="AT176" s="105">
        <v>2.6212417926973002</v>
      </c>
      <c r="AU176" s="105">
        <v>2.7260773095415001</v>
      </c>
      <c r="AV176" s="105">
        <v>2.9607309771370001</v>
      </c>
      <c r="AW176" s="105">
        <v>2.4503995776019001</v>
      </c>
      <c r="AX176" s="105">
        <v>2.1511952389884001</v>
      </c>
      <c r="AY176" s="105">
        <v>2.6613130799982998</v>
      </c>
      <c r="AZ176" s="105">
        <v>2.6043602349768999</v>
      </c>
      <c r="BA176" s="105">
        <v>2.7190994331276999</v>
      </c>
      <c r="BB176" s="105">
        <v>2.8628161337357998</v>
      </c>
      <c r="BC176" s="105">
        <v>2.4959644392907001</v>
      </c>
      <c r="BD176" s="105">
        <v>2.5764521751383</v>
      </c>
    </row>
    <row r="177" spans="1:56" x14ac:dyDescent="0.2">
      <c r="A177" s="104" t="s">
        <v>201</v>
      </c>
      <c r="B177" s="105">
        <v>43.897465788917998</v>
      </c>
      <c r="C177" s="105">
        <v>43.857514748796</v>
      </c>
      <c r="D177" s="105">
        <v>44.60313647401</v>
      </c>
      <c r="E177" s="105">
        <v>45.985660156190001</v>
      </c>
      <c r="F177" s="105">
        <v>46.735093737280003</v>
      </c>
      <c r="G177" s="105">
        <v>48.170281496047998</v>
      </c>
      <c r="H177" s="105">
        <v>49.172549256159002</v>
      </c>
      <c r="I177" s="105">
        <v>51.206517996347003</v>
      </c>
      <c r="J177" s="105">
        <v>57.436496905943002</v>
      </c>
      <c r="K177" s="105">
        <v>58.697995355723002</v>
      </c>
      <c r="L177" s="105">
        <v>62.752584518752997</v>
      </c>
      <c r="M177" s="105">
        <v>60.846316009295002</v>
      </c>
      <c r="N177" s="105">
        <v>59.089808252848002</v>
      </c>
      <c r="O177" s="105">
        <v>58.864232576111</v>
      </c>
      <c r="P177" s="105">
        <v>61.060996488562999</v>
      </c>
      <c r="Q177" s="105">
        <v>60.818379119743</v>
      </c>
      <c r="R177" s="105">
        <v>57.998532387368002</v>
      </c>
      <c r="S177" s="105">
        <v>59.831036614779002</v>
      </c>
      <c r="T177" s="105">
        <v>60.884178197829002</v>
      </c>
      <c r="U177" s="105">
        <v>60.447871531244999</v>
      </c>
      <c r="V177" s="105">
        <v>60.634845134258001</v>
      </c>
      <c r="W177" s="105">
        <v>52.668749441298999</v>
      </c>
      <c r="X177" s="105">
        <v>49.202926503636</v>
      </c>
      <c r="Y177" s="105">
        <v>48.169145285996997</v>
      </c>
      <c r="Z177" s="105">
        <v>45.399239302325</v>
      </c>
      <c r="AA177" s="105">
        <v>45.761437134487998</v>
      </c>
      <c r="AB177" s="105">
        <v>45.988964902387004</v>
      </c>
      <c r="AC177" s="105">
        <v>45.563657597384001</v>
      </c>
      <c r="AD177" s="105">
        <v>44.666815825683997</v>
      </c>
      <c r="AE177" s="105">
        <v>43.888517402585002</v>
      </c>
      <c r="AF177" s="105">
        <v>41.684475098028997</v>
      </c>
      <c r="AG177" s="105">
        <v>41.978480264844997</v>
      </c>
      <c r="AH177" s="105">
        <v>41.951648307380999</v>
      </c>
      <c r="AI177" s="105">
        <v>42.396005618634</v>
      </c>
      <c r="AJ177" s="105">
        <v>41.839919805080001</v>
      </c>
      <c r="AK177" s="105">
        <v>42.244424535057</v>
      </c>
      <c r="AL177" s="105">
        <v>42.256410709252997</v>
      </c>
      <c r="AM177" s="105">
        <v>41.335049444908002</v>
      </c>
      <c r="AN177" s="105">
        <v>41.162176177591</v>
      </c>
      <c r="AO177" s="105">
        <v>37.226824921879</v>
      </c>
      <c r="AP177" s="105">
        <v>39.911182860982002</v>
      </c>
      <c r="AQ177" s="105">
        <v>37.894281036774998</v>
      </c>
      <c r="AR177" s="105">
        <v>36.106411527161001</v>
      </c>
      <c r="AS177" s="105">
        <v>36.380330821774002</v>
      </c>
      <c r="AT177" s="105">
        <v>33.990215561840998</v>
      </c>
      <c r="AU177" s="105">
        <v>34.526026150208999</v>
      </c>
      <c r="AV177" s="105">
        <v>35.444633153116001</v>
      </c>
      <c r="AW177" s="105">
        <v>37.728843940825001</v>
      </c>
      <c r="AX177" s="105">
        <v>37.242688394014998</v>
      </c>
      <c r="AY177" s="105">
        <v>34.807362415509999</v>
      </c>
      <c r="AZ177" s="105">
        <v>32.643851265679999</v>
      </c>
      <c r="BA177" s="105">
        <v>36.648277308939001</v>
      </c>
      <c r="BB177" s="105">
        <v>33.188678505212998</v>
      </c>
      <c r="BC177" s="105">
        <v>31.148284794677</v>
      </c>
      <c r="BD177" s="105">
        <v>29.892541267475998</v>
      </c>
    </row>
    <row r="178" spans="1:56" x14ac:dyDescent="0.2">
      <c r="A178" s="104" t="s">
        <v>202</v>
      </c>
      <c r="B178" s="105">
        <v>9.6876531082557005</v>
      </c>
      <c r="C178" s="105">
        <v>9.7199699608942005</v>
      </c>
      <c r="D178" s="105">
        <v>9.4634053111065004</v>
      </c>
      <c r="E178" s="105">
        <v>10.792831583456</v>
      </c>
      <c r="F178" s="105">
        <v>11.636392965464999</v>
      </c>
      <c r="G178" s="105">
        <v>11.525324540645</v>
      </c>
      <c r="H178" s="105">
        <v>11.039449695218</v>
      </c>
      <c r="I178" s="105">
        <v>12.061438754768</v>
      </c>
      <c r="J178" s="105">
        <v>12.8265641825</v>
      </c>
      <c r="K178" s="105">
        <v>13.469227677331</v>
      </c>
      <c r="L178" s="105">
        <v>13.808786115081</v>
      </c>
      <c r="M178" s="105">
        <v>11.132216022999</v>
      </c>
      <c r="N178" s="105">
        <v>11.145596824046001</v>
      </c>
      <c r="O178" s="105">
        <v>13.870972865295</v>
      </c>
      <c r="P178" s="105">
        <v>13.869097739292</v>
      </c>
      <c r="Q178" s="105">
        <v>13.514716145696999</v>
      </c>
      <c r="R178" s="105">
        <v>13.416869372837001</v>
      </c>
      <c r="S178" s="105">
        <v>12.76632230363</v>
      </c>
      <c r="T178" s="105">
        <v>17.070471483641999</v>
      </c>
      <c r="U178" s="105">
        <v>15.865990297997</v>
      </c>
      <c r="V178" s="105">
        <v>14.686138983716001</v>
      </c>
      <c r="W178" s="105">
        <v>13.742697327048999</v>
      </c>
      <c r="X178" s="105">
        <v>13.271841687276</v>
      </c>
      <c r="Y178" s="105">
        <v>13.975521357307001</v>
      </c>
      <c r="Z178" s="105">
        <v>14.076825841694999</v>
      </c>
      <c r="AA178" s="105">
        <v>14.967997086113</v>
      </c>
      <c r="AB178" s="105">
        <v>15.717854252483001</v>
      </c>
      <c r="AC178" s="105">
        <v>16.213729238843001</v>
      </c>
      <c r="AD178" s="105">
        <v>16.032223458914</v>
      </c>
      <c r="AE178" s="105">
        <v>15.473022460293</v>
      </c>
      <c r="AF178" s="105">
        <v>15.093952537442</v>
      </c>
      <c r="AG178" s="105">
        <v>16.966195470294</v>
      </c>
      <c r="AH178" s="105">
        <v>17.276884201927</v>
      </c>
      <c r="AI178" s="105">
        <v>17.124667355591999</v>
      </c>
      <c r="AJ178" s="105">
        <v>17.399255803054</v>
      </c>
      <c r="AK178" s="105">
        <v>17.63632195956</v>
      </c>
      <c r="AL178" s="105">
        <v>17.944587172146001</v>
      </c>
      <c r="AM178" s="105">
        <v>17.935477507089001</v>
      </c>
      <c r="AN178" s="105">
        <v>18.895712249584001</v>
      </c>
      <c r="AO178" s="105">
        <v>16.889574371218</v>
      </c>
      <c r="AP178" s="105">
        <v>17.160821730239</v>
      </c>
      <c r="AQ178" s="105">
        <v>16.079266205538001</v>
      </c>
      <c r="AR178" s="105">
        <v>15.51695206206</v>
      </c>
      <c r="AS178" s="105">
        <v>15.510974095828001</v>
      </c>
      <c r="AT178" s="105">
        <v>14.126019750194001</v>
      </c>
      <c r="AU178" s="105">
        <v>14.294892898436</v>
      </c>
      <c r="AV178" s="105">
        <v>15.018707109232</v>
      </c>
      <c r="AW178" s="105">
        <v>15.344297261267</v>
      </c>
      <c r="AX178" s="105">
        <v>15.450020653631</v>
      </c>
      <c r="AY178" s="105">
        <v>14.826128816207</v>
      </c>
      <c r="AZ178" s="105">
        <v>13.540579178014999</v>
      </c>
      <c r="BA178" s="105">
        <v>13.860130321693999</v>
      </c>
      <c r="BB178" s="105">
        <v>13.389272157495</v>
      </c>
      <c r="BC178" s="105">
        <v>12.618598273871999</v>
      </c>
      <c r="BD178" s="105">
        <v>13.331364822064</v>
      </c>
    </row>
    <row r="179" spans="1:56" x14ac:dyDescent="0.2">
      <c r="A179" s="104" t="s">
        <v>211</v>
      </c>
      <c r="B179" s="105">
        <v>96.174814398047005</v>
      </c>
      <c r="C179" s="105">
        <v>88.976579276278002</v>
      </c>
      <c r="D179" s="105">
        <v>89.176891556401003</v>
      </c>
      <c r="E179" s="105">
        <v>90.265155650124996</v>
      </c>
      <c r="F179" s="105">
        <v>83.497788319958005</v>
      </c>
      <c r="G179" s="105">
        <v>85.286421068788002</v>
      </c>
      <c r="H179" s="105">
        <v>92.386436649144997</v>
      </c>
      <c r="I179" s="105">
        <v>88.472321290937003</v>
      </c>
      <c r="J179" s="105">
        <v>82.967483770645003</v>
      </c>
      <c r="K179" s="105">
        <v>86.108629574698995</v>
      </c>
      <c r="L179" s="105">
        <v>78.631723465708006</v>
      </c>
      <c r="M179" s="105">
        <v>71.038544975365994</v>
      </c>
      <c r="N179" s="105">
        <v>64.907416158055995</v>
      </c>
      <c r="O179" s="105">
        <v>59.078584666136997</v>
      </c>
      <c r="P179" s="105">
        <v>58.573220602409002</v>
      </c>
      <c r="Q179" s="105">
        <v>62.558077579437999</v>
      </c>
      <c r="R179" s="105">
        <v>64.213939257720995</v>
      </c>
      <c r="S179" s="105">
        <v>62.249331900502</v>
      </c>
      <c r="T179" s="105">
        <v>60.493456362006</v>
      </c>
      <c r="U179" s="105">
        <v>57.623077481811002</v>
      </c>
      <c r="V179" s="105">
        <v>57.142410082936003</v>
      </c>
      <c r="W179" s="105">
        <v>57.636394077722002</v>
      </c>
      <c r="X179" s="105">
        <v>60.188077869529998</v>
      </c>
      <c r="Y179" s="105">
        <v>60.266127756114003</v>
      </c>
      <c r="Z179" s="105">
        <v>62.943161215990997</v>
      </c>
      <c r="AA179" s="105">
        <v>62.642388177223999</v>
      </c>
      <c r="AB179" s="105">
        <v>67.755488814966995</v>
      </c>
      <c r="AC179" s="105">
        <v>61.796271226475</v>
      </c>
      <c r="AD179" s="105">
        <v>63.004507627923999</v>
      </c>
      <c r="AE179" s="105">
        <v>61.685304446125997</v>
      </c>
      <c r="AF179" s="105">
        <v>57.984138350023002</v>
      </c>
      <c r="AG179" s="105">
        <v>58.058358062444</v>
      </c>
      <c r="AH179" s="105">
        <v>59.388686138598999</v>
      </c>
      <c r="AI179" s="105">
        <v>59.658612710527002</v>
      </c>
      <c r="AJ179" s="105">
        <v>58.065528057343997</v>
      </c>
      <c r="AK179" s="105">
        <v>54.533577563676999</v>
      </c>
      <c r="AL179" s="105">
        <v>55.098536625610002</v>
      </c>
      <c r="AM179" s="105">
        <v>52.843278983787002</v>
      </c>
      <c r="AN179" s="105">
        <v>51.712491591705998</v>
      </c>
      <c r="AO179" s="105">
        <v>46.920744009121002</v>
      </c>
      <c r="AP179" s="105">
        <v>52.883526098471997</v>
      </c>
      <c r="AQ179" s="105">
        <v>48.462051178214999</v>
      </c>
      <c r="AR179" s="105">
        <v>45.728685958043002</v>
      </c>
      <c r="AS179" s="105">
        <v>43.968547209667001</v>
      </c>
      <c r="AT179" s="105">
        <v>42.779219279285002</v>
      </c>
      <c r="AU179" s="105">
        <v>42.900882638200997</v>
      </c>
      <c r="AV179" s="105">
        <v>42.489980009740002</v>
      </c>
      <c r="AW179" s="105">
        <v>41.836179536818001</v>
      </c>
      <c r="AX179" s="105">
        <v>39.648270922671998</v>
      </c>
      <c r="AY179" s="105">
        <v>39.495107535651996</v>
      </c>
      <c r="AZ179" s="105">
        <v>38.038845494077997</v>
      </c>
      <c r="BA179" s="105">
        <v>40.478490039325003</v>
      </c>
      <c r="BB179" s="105">
        <v>37.752588233860003</v>
      </c>
      <c r="BC179" s="105">
        <v>36.668316489166003</v>
      </c>
      <c r="BD179" s="105">
        <v>37.774192880592999</v>
      </c>
    </row>
    <row r="180" spans="1:56" x14ac:dyDescent="0.2">
      <c r="A180" s="104" t="s">
        <v>99</v>
      </c>
      <c r="B180" s="105">
        <v>0.25696833126460999</v>
      </c>
      <c r="C180" s="105">
        <v>0.25701090063208998</v>
      </c>
      <c r="D180" s="105">
        <v>0.26337851682176</v>
      </c>
      <c r="E180" s="105">
        <v>0.27603134894058001</v>
      </c>
      <c r="F180" s="105">
        <v>0.28871272983974</v>
      </c>
      <c r="G180" s="105">
        <v>0.32658849005280999</v>
      </c>
      <c r="H180" s="105">
        <v>0.32031170036180001</v>
      </c>
      <c r="I180" s="105">
        <v>0.32031598619818002</v>
      </c>
      <c r="J180" s="105">
        <v>0.60518374729587998</v>
      </c>
      <c r="K180" s="105">
        <v>0.60628417465823004</v>
      </c>
      <c r="L180" s="105">
        <v>0.61849965376662996</v>
      </c>
      <c r="M180" s="105">
        <v>0.58223445363644</v>
      </c>
      <c r="N180" s="105">
        <v>0.58805527822434001</v>
      </c>
      <c r="O180" s="105">
        <v>0.44065897376891999</v>
      </c>
      <c r="P180" s="105">
        <v>0.49976829601804001</v>
      </c>
      <c r="Q180" s="105">
        <v>0.57480811170396995</v>
      </c>
      <c r="R180" s="105">
        <v>0.63431568046262998</v>
      </c>
      <c r="S180" s="105">
        <v>0.66541316609946</v>
      </c>
      <c r="T180" s="105">
        <v>0.70958701817372005</v>
      </c>
      <c r="U180" s="105">
        <v>0.74390872558104004</v>
      </c>
      <c r="V180" s="105">
        <v>1.1057970113289</v>
      </c>
      <c r="W180" s="105">
        <v>1.0905287191588</v>
      </c>
      <c r="X180" s="105">
        <v>0.91315166324481001</v>
      </c>
      <c r="Y180" s="105">
        <v>0.82037857044216</v>
      </c>
      <c r="Z180" s="105">
        <v>1.4598072395920001</v>
      </c>
      <c r="AA180" s="105">
        <v>1.4178235773784</v>
      </c>
      <c r="AB180" s="105">
        <v>1.1354713356165</v>
      </c>
      <c r="AC180" s="105">
        <v>1.1565911088515</v>
      </c>
      <c r="AD180" s="105">
        <v>1.1786995567273999</v>
      </c>
      <c r="AE180" s="105">
        <v>1.2653607551007999</v>
      </c>
      <c r="AF180" s="105">
        <v>1.0976008905329</v>
      </c>
      <c r="AG180" s="105">
        <v>1.1120294163514</v>
      </c>
      <c r="AH180" s="105">
        <v>1.0825167338398001</v>
      </c>
      <c r="AI180" s="105">
        <v>1.0047150334104</v>
      </c>
      <c r="AJ180" s="105">
        <v>0.99452349507712001</v>
      </c>
      <c r="AK180" s="105">
        <v>0.99087541021800996</v>
      </c>
      <c r="AL180" s="105">
        <v>0.99894427966121002</v>
      </c>
      <c r="AM180" s="105">
        <v>1.0324233655223001</v>
      </c>
      <c r="AN180" s="105">
        <v>1.0130164466592999</v>
      </c>
      <c r="AO180" s="105">
        <v>1.049296941285</v>
      </c>
      <c r="AP180" s="105">
        <v>0.85564103658162005</v>
      </c>
      <c r="AQ180" s="105">
        <v>0.81944711715352003</v>
      </c>
      <c r="AR180" s="105">
        <v>0.81100069301760003</v>
      </c>
      <c r="AS180" s="105">
        <v>0.96266525549237003</v>
      </c>
      <c r="AT180" s="105">
        <v>0.98285502361781996</v>
      </c>
      <c r="AU180" s="105">
        <v>0.98090276626391004</v>
      </c>
      <c r="AV180" s="105">
        <v>1.0469049879868999</v>
      </c>
      <c r="AW180" s="105">
        <v>1.0618295305769001</v>
      </c>
      <c r="AX180" s="105">
        <v>1.0620728488558999</v>
      </c>
      <c r="AY180" s="105">
        <v>1.1360765547683001</v>
      </c>
      <c r="AZ180" s="105">
        <v>0.96062367927398995</v>
      </c>
      <c r="BA180" s="105">
        <v>0.98917504065802997</v>
      </c>
      <c r="BB180" s="105">
        <v>1.0765336183639</v>
      </c>
      <c r="BC180" s="105">
        <v>1.0784008614725</v>
      </c>
      <c r="BD180" s="105">
        <v>1.0941373287261</v>
      </c>
    </row>
    <row r="181" spans="1:56" x14ac:dyDescent="0.2">
      <c r="A181" s="104" t="s">
        <v>198</v>
      </c>
      <c r="B181" s="105">
        <v>0.10691714354612</v>
      </c>
      <c r="C181" s="105">
        <v>0.10692158623087</v>
      </c>
      <c r="D181" s="105">
        <v>0.10637649522622999</v>
      </c>
      <c r="E181" s="105">
        <v>0.11009281417689</v>
      </c>
      <c r="F181" s="105">
        <v>0.11887557815357</v>
      </c>
      <c r="G181" s="105">
        <v>0.12350040994494001</v>
      </c>
      <c r="H181" s="105">
        <v>0.12805883372044999</v>
      </c>
      <c r="I181" s="105">
        <v>0.13260631105275</v>
      </c>
      <c r="J181" s="105">
        <v>0.13473328719621</v>
      </c>
      <c r="K181" s="105">
        <v>0.15563450981393001</v>
      </c>
      <c r="L181" s="105">
        <v>0.15272413595393999</v>
      </c>
      <c r="M181" s="105">
        <v>0.11696051760659</v>
      </c>
      <c r="N181" s="105">
        <v>9.9462930772414998E-2</v>
      </c>
      <c r="O181" s="105">
        <v>0.18800613016284001</v>
      </c>
      <c r="P181" s="105">
        <v>0.19097413000217001</v>
      </c>
      <c r="Q181" s="105">
        <v>0.19978571659027999</v>
      </c>
      <c r="R181" s="105">
        <v>0.19712031167762001</v>
      </c>
      <c r="S181" s="105">
        <v>0.29426097098422999</v>
      </c>
      <c r="T181" s="105">
        <v>0.40058944685004</v>
      </c>
      <c r="U181" s="105">
        <v>0.38382334475064001</v>
      </c>
      <c r="V181" s="105">
        <v>0.26590490222886998</v>
      </c>
      <c r="W181" s="105">
        <v>0.37960923365901</v>
      </c>
      <c r="X181" s="105">
        <v>0.31918878133716999</v>
      </c>
      <c r="Y181" s="105">
        <v>0.32037557155334001</v>
      </c>
      <c r="Z181" s="105">
        <v>0.31925056599156998</v>
      </c>
      <c r="AA181" s="105">
        <v>0.33997317415306</v>
      </c>
      <c r="AB181" s="105">
        <v>0.35210035549931001</v>
      </c>
      <c r="AC181" s="105">
        <v>0.37109039300496</v>
      </c>
      <c r="AD181" s="105">
        <v>0.37974564266795002</v>
      </c>
      <c r="AE181" s="105">
        <v>0.39623788241503999</v>
      </c>
      <c r="AF181" s="105">
        <v>0.75451786321911996</v>
      </c>
      <c r="AG181" s="105">
        <v>0.83824842914099995</v>
      </c>
      <c r="AH181" s="105">
        <v>0.75862629314930996</v>
      </c>
      <c r="AI181" s="105">
        <v>0.76516663463566004</v>
      </c>
      <c r="AJ181" s="105">
        <v>1.0615246509522001</v>
      </c>
      <c r="AK181" s="105">
        <v>0.96426542569286</v>
      </c>
      <c r="AL181" s="105">
        <v>1.0495314661855</v>
      </c>
      <c r="AM181" s="105">
        <v>0.86747030535921998</v>
      </c>
      <c r="AN181" s="105">
        <v>0.92123286809986005</v>
      </c>
      <c r="AO181" s="105">
        <v>1.0201678595993</v>
      </c>
      <c r="AP181" s="105">
        <v>0.91704926237232998</v>
      </c>
      <c r="AQ181" s="105">
        <v>0.78168712452610001</v>
      </c>
      <c r="AR181" s="105">
        <v>0.88664078159910997</v>
      </c>
      <c r="AS181" s="105">
        <v>0.80230500032894003</v>
      </c>
      <c r="AT181" s="105">
        <v>0.92608869139043004</v>
      </c>
      <c r="AU181" s="105">
        <v>0.98683218072096002</v>
      </c>
      <c r="AV181" s="105">
        <v>1.1002633948831</v>
      </c>
      <c r="AW181" s="105">
        <v>1.1527631280427</v>
      </c>
      <c r="AX181" s="105">
        <v>1.0052806118524</v>
      </c>
      <c r="AY181" s="105">
        <v>0.89484500012461998</v>
      </c>
      <c r="AZ181" s="105">
        <v>0.83882426621939998</v>
      </c>
      <c r="BA181" s="105">
        <v>0.78820838995425002</v>
      </c>
      <c r="BB181" s="105">
        <v>0.84240664422639999</v>
      </c>
      <c r="BC181" s="105">
        <v>0.83947004958274996</v>
      </c>
      <c r="BD181" s="105">
        <v>0.87821580554976997</v>
      </c>
    </row>
    <row r="182" spans="1:56" x14ac:dyDescent="0.2">
      <c r="A182" s="104" t="s">
        <v>213</v>
      </c>
      <c r="B182" s="105">
        <v>6.3390283304213</v>
      </c>
      <c r="C182" s="105">
        <v>6.3711163435762002</v>
      </c>
      <c r="D182" s="105">
        <v>6.1414751970652999</v>
      </c>
      <c r="E182" s="105">
        <v>5.8372818815754002</v>
      </c>
      <c r="F182" s="105">
        <v>7.9430644204918002</v>
      </c>
      <c r="G182" s="105">
        <v>9.2946950791488003</v>
      </c>
      <c r="H182" s="105">
        <v>10.683508116287999</v>
      </c>
      <c r="I182" s="105">
        <v>11.748529437339</v>
      </c>
      <c r="J182" s="105">
        <v>12.046011571583</v>
      </c>
      <c r="K182" s="105">
        <v>15.341347606257999</v>
      </c>
      <c r="L182" s="105">
        <v>14.371484720166</v>
      </c>
      <c r="M182" s="105">
        <v>16.165749441378999</v>
      </c>
      <c r="N182" s="105">
        <v>19.140382305048998</v>
      </c>
      <c r="O182" s="105">
        <v>22.613745386024998</v>
      </c>
      <c r="P182" s="105">
        <v>25.335251147411999</v>
      </c>
      <c r="Q182" s="105">
        <v>22.858652705531</v>
      </c>
      <c r="R182" s="105">
        <v>23.838682106244999</v>
      </c>
      <c r="S182" s="105">
        <v>30.279717244495998</v>
      </c>
      <c r="T182" s="105">
        <v>29.711359611591998</v>
      </c>
      <c r="U182" s="105">
        <v>28.672243870753999</v>
      </c>
      <c r="V182" s="105">
        <v>33.004356812516001</v>
      </c>
      <c r="W182" s="105">
        <v>36.112679462434997</v>
      </c>
      <c r="X182" s="105">
        <v>35.880141900146</v>
      </c>
      <c r="Y182" s="105">
        <v>36.871572989044999</v>
      </c>
      <c r="Z182" s="105">
        <v>38.883648208135</v>
      </c>
      <c r="AA182" s="105">
        <v>40.512764302480001</v>
      </c>
      <c r="AB182" s="105">
        <v>43.527839745902</v>
      </c>
      <c r="AC182" s="105">
        <v>43.334955823145997</v>
      </c>
      <c r="AD182" s="105">
        <v>46.015136125646997</v>
      </c>
      <c r="AE182" s="105">
        <v>45.208258887992997</v>
      </c>
      <c r="AF182" s="105">
        <v>45.901721088503997</v>
      </c>
      <c r="AG182" s="105">
        <v>46.013206761237001</v>
      </c>
      <c r="AH182" s="105">
        <v>45.827853149063003</v>
      </c>
      <c r="AI182" s="105">
        <v>45.981873368374004</v>
      </c>
      <c r="AJ182" s="105">
        <v>48.031818466597997</v>
      </c>
      <c r="AK182" s="105">
        <v>58.809687792369999</v>
      </c>
      <c r="AL182" s="105">
        <v>61.568757454820002</v>
      </c>
      <c r="AM182" s="105">
        <v>65.022839144144996</v>
      </c>
      <c r="AN182" s="105">
        <v>66.679417916139997</v>
      </c>
      <c r="AO182" s="105">
        <v>62.409052171589998</v>
      </c>
      <c r="AP182" s="105">
        <v>62.691765610032</v>
      </c>
      <c r="AQ182" s="105">
        <v>58.618125973357003</v>
      </c>
      <c r="AR182" s="105">
        <v>46.247683699178999</v>
      </c>
      <c r="AS182" s="105">
        <v>31.194965200431</v>
      </c>
      <c r="AT182" s="105">
        <v>30.987344309788</v>
      </c>
      <c r="AU182" s="105">
        <v>28.135670241347</v>
      </c>
      <c r="AV182" s="105">
        <v>25.87719107166</v>
      </c>
      <c r="AW182" s="105">
        <v>31.080703283125001</v>
      </c>
      <c r="AX182" s="105">
        <v>34.004697249475001</v>
      </c>
      <c r="AY182" s="105">
        <v>33.317111438794001</v>
      </c>
      <c r="AZ182" s="105">
        <v>31.749202119644</v>
      </c>
      <c r="BA182" s="105">
        <v>32.036263456086999</v>
      </c>
      <c r="BB182" s="105">
        <v>31.165574561363002</v>
      </c>
      <c r="BC182" s="105">
        <v>31.357112542525002</v>
      </c>
      <c r="BD182" s="105">
        <v>31.449838479995002</v>
      </c>
    </row>
    <row r="183" spans="1:56" x14ac:dyDescent="0.2">
      <c r="A183" s="104" t="s">
        <v>225</v>
      </c>
      <c r="B183" s="105">
        <v>3.2688466621046E-3</v>
      </c>
      <c r="C183" s="105">
        <v>3.2663139658317001E-3</v>
      </c>
      <c r="D183" s="105">
        <v>3.9750012452711E-3</v>
      </c>
      <c r="E183" s="105">
        <v>4.0103547958073998E-3</v>
      </c>
      <c r="F183" s="105">
        <v>3.5750360136006E-3</v>
      </c>
      <c r="G183" s="105">
        <v>4.3251579045358998E-3</v>
      </c>
      <c r="H183" s="105">
        <v>3.9228176521069E-3</v>
      </c>
      <c r="I183" s="105">
        <v>4.3297145688302998E-3</v>
      </c>
      <c r="J183" s="105">
        <v>4.3307465968869998E-3</v>
      </c>
      <c r="K183" s="105">
        <v>4.2835564518030004E-3</v>
      </c>
      <c r="L183" s="105">
        <v>4.2351815366113996E-3</v>
      </c>
      <c r="M183" s="105">
        <v>4.1557053822992998E-3</v>
      </c>
      <c r="N183" s="105">
        <v>3.8864845300780998E-3</v>
      </c>
      <c r="O183" s="105">
        <v>3.8095728080039999E-3</v>
      </c>
      <c r="P183" s="105">
        <v>4.2343856715459996E-3</v>
      </c>
      <c r="Q183" s="105">
        <v>4.2495375287016999E-3</v>
      </c>
      <c r="R183" s="105">
        <v>4.4202010929728997E-3</v>
      </c>
      <c r="S183" s="105">
        <v>4.6956383520533997E-3</v>
      </c>
      <c r="T183" s="105">
        <v>5.0682126688981997E-3</v>
      </c>
      <c r="U183" s="105">
        <v>5.1947115495673997E-3</v>
      </c>
      <c r="V183" s="105">
        <v>5.0735739864378E-3</v>
      </c>
      <c r="W183" s="105">
        <v>5.0962941779865E-3</v>
      </c>
      <c r="X183" s="105">
        <v>5.1329345546379003E-3</v>
      </c>
      <c r="Y183" s="105">
        <v>5.0043826182400997E-3</v>
      </c>
      <c r="Z183" s="105">
        <v>5.0989859194544001E-3</v>
      </c>
      <c r="AA183" s="105">
        <v>5.0130014519928004E-3</v>
      </c>
      <c r="AB183" s="105">
        <v>4.9742061206593004E-3</v>
      </c>
      <c r="AC183" s="105">
        <v>5.1064865294389002E-3</v>
      </c>
      <c r="AD183" s="105">
        <v>5.7453402003710997E-3</v>
      </c>
      <c r="AE183" s="105">
        <v>5.8114361994981E-3</v>
      </c>
      <c r="AF183" s="105">
        <v>1.7735207711990001E-2</v>
      </c>
      <c r="AG183" s="105">
        <v>1.8393053824941E-2</v>
      </c>
      <c r="AH183" s="105">
        <v>2.5864648598937001E-2</v>
      </c>
      <c r="AI183" s="105">
        <v>2.7656853290241E-2</v>
      </c>
      <c r="AJ183" s="105">
        <v>2.7972199922673E-2</v>
      </c>
      <c r="AK183" s="105">
        <v>3.3648610645631002E-2</v>
      </c>
      <c r="AL183" s="105">
        <v>4.2684732844358003E-2</v>
      </c>
      <c r="AM183" s="105">
        <v>5.2451105233577003E-2</v>
      </c>
      <c r="AN183" s="105">
        <v>5.8760820624486003E-2</v>
      </c>
      <c r="AO183" s="105">
        <v>6.5346290488186007E-2</v>
      </c>
      <c r="AP183" s="105">
        <v>7.3252906133791998E-2</v>
      </c>
      <c r="AQ183" s="105">
        <v>5.5887884171758002E-2</v>
      </c>
      <c r="AR183" s="105">
        <v>5.8032074223194001E-2</v>
      </c>
      <c r="AS183" s="105">
        <v>6.7059150207740004E-2</v>
      </c>
      <c r="AT183" s="105">
        <v>7.6027092912308997E-2</v>
      </c>
      <c r="AU183" s="105">
        <v>7.9959266716547003E-2</v>
      </c>
      <c r="AV183" s="105">
        <v>8.8138051196361006E-2</v>
      </c>
      <c r="AW183" s="105">
        <v>8.8341982033491001E-2</v>
      </c>
      <c r="AX183" s="105">
        <v>0.18971686381059999</v>
      </c>
      <c r="AY183" s="105">
        <v>0.22112804216876999</v>
      </c>
      <c r="AZ183" s="105">
        <v>0.21494034406557</v>
      </c>
      <c r="BA183" s="105">
        <v>0.21499506010423999</v>
      </c>
      <c r="BB183" s="105">
        <v>0.22051030104031999</v>
      </c>
      <c r="BC183" s="105">
        <v>0.22124157134490999</v>
      </c>
      <c r="BD183" s="105">
        <v>0.22906126288188</v>
      </c>
    </row>
    <row r="184" spans="1:56" x14ac:dyDescent="0.2">
      <c r="A184" s="104" t="s">
        <v>75</v>
      </c>
      <c r="B184" s="105">
        <v>0.15369054639511001</v>
      </c>
      <c r="C184" s="105">
        <v>0.15393208939027</v>
      </c>
      <c r="D184" s="105">
        <v>0.15349558670829999</v>
      </c>
      <c r="E184" s="105">
        <v>0.15864368018521</v>
      </c>
      <c r="F184" s="105">
        <v>0.17075419763649999</v>
      </c>
      <c r="G184" s="105">
        <v>0.17715362909155999</v>
      </c>
      <c r="H184" s="105">
        <v>0.18426961151200999</v>
      </c>
      <c r="I184" s="105">
        <v>0.19402188721176999</v>
      </c>
      <c r="J184" s="105">
        <v>0.19711766608834999</v>
      </c>
      <c r="K184" s="105">
        <v>0.22494976785375001</v>
      </c>
      <c r="L184" s="105">
        <v>0.21943287511484</v>
      </c>
      <c r="M184" s="105">
        <v>0.19898447097301999</v>
      </c>
      <c r="N184" s="105">
        <v>0.18596801517218001</v>
      </c>
      <c r="O184" s="105">
        <v>0.19962591494935</v>
      </c>
      <c r="P184" s="105">
        <v>9.7698473092883001E-2</v>
      </c>
      <c r="Q184" s="105">
        <v>0.11673526211074001</v>
      </c>
      <c r="R184" s="105">
        <v>0.20001202499385001</v>
      </c>
      <c r="S184" s="105">
        <v>0.25028668640413998</v>
      </c>
      <c r="T184" s="105">
        <v>0.14319117528747999</v>
      </c>
      <c r="U184" s="105">
        <v>0.14537013583219999</v>
      </c>
      <c r="V184" s="105">
        <v>0.23535320634731</v>
      </c>
      <c r="W184" s="105">
        <v>0.28712583621718002</v>
      </c>
      <c r="X184" s="105">
        <v>0.24678671655161999</v>
      </c>
      <c r="Y184" s="105">
        <v>0.12778965237511999</v>
      </c>
      <c r="Z184" s="105">
        <v>0.14322615677268</v>
      </c>
      <c r="AA184" s="105">
        <v>0.14765836971442001</v>
      </c>
      <c r="AB184" s="105">
        <v>0.15373163000692</v>
      </c>
      <c r="AC184" s="105">
        <v>0.15872344983833001</v>
      </c>
      <c r="AD184" s="105">
        <v>0.16175022420456001</v>
      </c>
      <c r="AE184" s="105">
        <v>0.16740863104720999</v>
      </c>
      <c r="AF184" s="105">
        <v>0.24044868153101001</v>
      </c>
      <c r="AG184" s="105">
        <v>0.24316358513079001</v>
      </c>
      <c r="AH184" s="105">
        <v>0.26346356559672002</v>
      </c>
      <c r="AI184" s="105">
        <v>0.39728635683916003</v>
      </c>
      <c r="AJ184" s="105">
        <v>0.45549362069707999</v>
      </c>
      <c r="AK184" s="105">
        <v>0.48093256777738003</v>
      </c>
      <c r="AL184" s="105">
        <v>0.49750566252269002</v>
      </c>
      <c r="AM184" s="105">
        <v>0.56799459131736996</v>
      </c>
      <c r="AN184" s="105">
        <v>0.48474485222132002</v>
      </c>
      <c r="AO184" s="105">
        <v>0.49764653143752002</v>
      </c>
      <c r="AP184" s="105">
        <v>0.52458578863389005</v>
      </c>
      <c r="AQ184" s="105">
        <v>0.68357425645365</v>
      </c>
      <c r="AR184" s="105">
        <v>1.2090577847682999</v>
      </c>
      <c r="AS184" s="105">
        <v>1.3153053220623001</v>
      </c>
      <c r="AT184" s="105">
        <v>1.4041313261841999</v>
      </c>
      <c r="AU184" s="105">
        <v>1.6133824065604001</v>
      </c>
      <c r="AV184" s="105">
        <v>1.6907496132646</v>
      </c>
      <c r="AW184" s="105">
        <v>2.2104276500625</v>
      </c>
      <c r="AX184" s="105">
        <v>2.4138568005689001</v>
      </c>
      <c r="AY184" s="105">
        <v>2.3645146076305998</v>
      </c>
      <c r="AZ184" s="105">
        <v>2.4132894643934</v>
      </c>
      <c r="BA184" s="105">
        <v>2.7311011293603999</v>
      </c>
      <c r="BB184" s="105">
        <v>2.8650155649661002</v>
      </c>
      <c r="BC184" s="105">
        <v>2.9088219292805002</v>
      </c>
      <c r="BD184" s="105">
        <v>2.8927725302392999</v>
      </c>
    </row>
    <row r="185" spans="1:56" x14ac:dyDescent="0.2">
      <c r="A185" s="104" t="s">
        <v>220</v>
      </c>
      <c r="B185" s="105">
        <v>0.54540635322506004</v>
      </c>
      <c r="C185" s="105">
        <v>0.37251027960918998</v>
      </c>
      <c r="D185" s="105">
        <v>0.41819517511642001</v>
      </c>
      <c r="E185" s="105">
        <v>0.36718763372113</v>
      </c>
      <c r="F185" s="105">
        <v>0.34005006504215002</v>
      </c>
      <c r="G185" s="105">
        <v>0.39459337050228999</v>
      </c>
      <c r="H185" s="105">
        <v>0.34955700318768002</v>
      </c>
      <c r="I185" s="105">
        <v>0.46037019705588</v>
      </c>
      <c r="J185" s="105">
        <v>0.50083700799826003</v>
      </c>
      <c r="K185" s="105">
        <v>0.55794353256491003</v>
      </c>
      <c r="L185" s="105">
        <v>0.51485881074183004</v>
      </c>
      <c r="M185" s="105">
        <v>0.49889944123196001</v>
      </c>
      <c r="N185" s="105">
        <v>0.56383106058334997</v>
      </c>
      <c r="O185" s="105">
        <v>0.41145058315504002</v>
      </c>
      <c r="P185" s="105">
        <v>0.45675354308712002</v>
      </c>
      <c r="Q185" s="105">
        <v>0.43074540710614001</v>
      </c>
      <c r="R185" s="105">
        <v>0.63940044018935005</v>
      </c>
      <c r="S185" s="105">
        <v>0.69364367233132995</v>
      </c>
      <c r="T185" s="105">
        <v>0.68000476240910002</v>
      </c>
      <c r="U185" s="105">
        <v>0.68986031487329003</v>
      </c>
      <c r="V185" s="105">
        <v>0.75507432954762999</v>
      </c>
      <c r="W185" s="105">
        <v>0.69864639768683001</v>
      </c>
      <c r="X185" s="105">
        <v>0.53309696191717004</v>
      </c>
      <c r="Y185" s="105">
        <v>0.41100104980034002</v>
      </c>
      <c r="Z185" s="105">
        <v>0.74765803351517002</v>
      </c>
      <c r="AA185" s="105">
        <v>0.73735575297669997</v>
      </c>
      <c r="AB185" s="105">
        <v>1.1296577281771001</v>
      </c>
      <c r="AC185" s="105">
        <v>0.84948550595585004</v>
      </c>
      <c r="AD185" s="105">
        <v>1.0465264933614999</v>
      </c>
      <c r="AE185" s="105">
        <v>1.3541272151088</v>
      </c>
      <c r="AF185" s="105">
        <v>1.2511273517418999</v>
      </c>
      <c r="AG185" s="105">
        <v>1.1263638923332999</v>
      </c>
      <c r="AH185" s="105">
        <v>1.1989946062520001</v>
      </c>
      <c r="AI185" s="105">
        <v>1.4374152831374001</v>
      </c>
      <c r="AJ185" s="105">
        <v>1.3779997223861999</v>
      </c>
      <c r="AK185" s="105">
        <v>1.3111896058831001</v>
      </c>
      <c r="AL185" s="105">
        <v>1.2216560430751</v>
      </c>
      <c r="AM185" s="105">
        <v>1.2178805149487999</v>
      </c>
      <c r="AN185" s="105">
        <v>1.5891016510377001</v>
      </c>
      <c r="AO185" s="105">
        <v>2.7107472815260998</v>
      </c>
      <c r="AP185" s="105">
        <v>2.5250463729788999</v>
      </c>
      <c r="AQ185" s="105">
        <v>2.3171054025701001</v>
      </c>
      <c r="AR185" s="105">
        <v>2.2462131358478001</v>
      </c>
      <c r="AS185" s="105">
        <v>1.9313641018254999</v>
      </c>
      <c r="AT185" s="105">
        <v>1.7347093591150999</v>
      </c>
      <c r="AU185" s="105">
        <v>1.5460057455128999</v>
      </c>
      <c r="AV185" s="105">
        <v>2.1278605937456998</v>
      </c>
      <c r="AW185" s="105">
        <v>1.6554457150098001</v>
      </c>
      <c r="AX185" s="105">
        <v>1.9362727954379</v>
      </c>
      <c r="AY185" s="105">
        <v>2.1053412746039002</v>
      </c>
      <c r="AZ185" s="105">
        <v>2.4218355095280999</v>
      </c>
      <c r="BA185" s="105">
        <v>2.5340498835960998</v>
      </c>
      <c r="BB185" s="105">
        <v>2.6044476598321999</v>
      </c>
      <c r="BC185" s="105">
        <v>2.5313087293976002</v>
      </c>
      <c r="BD185" s="105">
        <v>2.6275923684053999</v>
      </c>
    </row>
    <row r="186" spans="1:56" x14ac:dyDescent="0.2">
      <c r="A186" s="104" t="s">
        <v>217</v>
      </c>
      <c r="B186" s="105">
        <v>20.164343316374001</v>
      </c>
      <c r="C186" s="105">
        <v>20.241989851412999</v>
      </c>
      <c r="D186" s="105">
        <v>22.689450684206999</v>
      </c>
      <c r="E186" s="105">
        <v>25.313704866784001</v>
      </c>
      <c r="F186" s="105">
        <v>25.293530406603999</v>
      </c>
      <c r="G186" s="105">
        <v>25.899698126975998</v>
      </c>
      <c r="H186" s="105">
        <v>29.314789465852002</v>
      </c>
      <c r="I186" s="105">
        <v>32.183024469994002</v>
      </c>
      <c r="J186" s="105">
        <v>35.459957535885003</v>
      </c>
      <c r="K186" s="105">
        <v>37.588717998401997</v>
      </c>
      <c r="L186" s="105">
        <v>39.202063471921001</v>
      </c>
      <c r="M186" s="105">
        <v>38.619500775550001</v>
      </c>
      <c r="N186" s="105">
        <v>37.446124149473</v>
      </c>
      <c r="O186" s="105">
        <v>41.420707321362002</v>
      </c>
      <c r="P186" s="105">
        <v>44.711331084668998</v>
      </c>
      <c r="Q186" s="105">
        <v>48.745506211477</v>
      </c>
      <c r="R186" s="105">
        <v>50.394041552003003</v>
      </c>
      <c r="S186" s="105">
        <v>58.157886840636003</v>
      </c>
      <c r="T186" s="105">
        <v>66.173762532750999</v>
      </c>
      <c r="U186" s="105">
        <v>77.330342497008004</v>
      </c>
      <c r="V186" s="105">
        <v>95.385433389937006</v>
      </c>
      <c r="W186" s="105">
        <v>104.00539913797</v>
      </c>
      <c r="X186" s="105">
        <v>114.02515144911</v>
      </c>
      <c r="Y186" s="105">
        <v>129.44337158975</v>
      </c>
      <c r="Z186" s="105">
        <v>144.41473198119999</v>
      </c>
      <c r="AA186" s="105">
        <v>163.54798052494999</v>
      </c>
      <c r="AB186" s="105">
        <v>183.89257974653</v>
      </c>
      <c r="AC186" s="105">
        <v>187.41456392973001</v>
      </c>
      <c r="AD186" s="105">
        <v>167.02856418266001</v>
      </c>
      <c r="AE186" s="105">
        <v>174.54818893747</v>
      </c>
      <c r="AF186" s="105">
        <v>174.84276246882999</v>
      </c>
      <c r="AG186" s="105">
        <v>183.52553883131</v>
      </c>
      <c r="AH186" s="105">
        <v>195.07151258341</v>
      </c>
      <c r="AI186" s="105">
        <v>202.93053144206999</v>
      </c>
      <c r="AJ186" s="105">
        <v>221.14266370804</v>
      </c>
      <c r="AK186" s="105">
        <v>229.22481495530999</v>
      </c>
      <c r="AL186" s="105">
        <v>232.84914098428001</v>
      </c>
      <c r="AM186" s="105">
        <v>237.86299488851</v>
      </c>
      <c r="AN186" s="105">
        <v>238.96937197919999</v>
      </c>
      <c r="AO186" s="105">
        <v>232.01759532812</v>
      </c>
      <c r="AP186" s="105">
        <v>246.35956150579</v>
      </c>
      <c r="AQ186" s="105">
        <v>246.74618273426</v>
      </c>
      <c r="AR186" s="105">
        <v>264.80405074199001</v>
      </c>
      <c r="AS186" s="105">
        <v>275.95755736715</v>
      </c>
      <c r="AT186" s="105">
        <v>272.52282742375002</v>
      </c>
      <c r="AU186" s="105">
        <v>281.46770754121002</v>
      </c>
      <c r="AV186" s="105">
        <v>277.76379629859002</v>
      </c>
      <c r="AW186" s="105">
        <v>281.08095008915001</v>
      </c>
      <c r="AX186" s="105">
        <v>276.65370307077001</v>
      </c>
      <c r="AY186" s="105">
        <v>286.47035218446001</v>
      </c>
      <c r="AZ186" s="105">
        <v>275.63336376157002</v>
      </c>
      <c r="BA186" s="105">
        <v>268.57665084576001</v>
      </c>
      <c r="BB186" s="105">
        <v>284.31399156034001</v>
      </c>
      <c r="BC186" s="105">
        <v>275.03442945475001</v>
      </c>
      <c r="BD186" s="105">
        <v>283.80907805481002</v>
      </c>
    </row>
    <row r="187" spans="1:56" x14ac:dyDescent="0.2">
      <c r="A187" s="104" t="s">
        <v>215</v>
      </c>
      <c r="B187" s="105">
        <v>8.1400872083038003</v>
      </c>
      <c r="C187" s="105">
        <v>8.1735865743752001</v>
      </c>
      <c r="D187" s="105">
        <v>8.5641008612524008</v>
      </c>
      <c r="E187" s="105">
        <v>8.9350344964013004</v>
      </c>
      <c r="F187" s="105">
        <v>9.3204951832535006</v>
      </c>
      <c r="G187" s="105">
        <v>9.9763637070836992</v>
      </c>
      <c r="H187" s="105">
        <v>10.217288838263</v>
      </c>
      <c r="I187" s="105">
        <v>10.499307153864001</v>
      </c>
      <c r="J187" s="105">
        <v>10.781173340355</v>
      </c>
      <c r="K187" s="105">
        <v>11.050975131918999</v>
      </c>
      <c r="L187" s="105">
        <v>11.568959198670999</v>
      </c>
      <c r="M187" s="105">
        <v>11.628382256069999</v>
      </c>
      <c r="N187" s="105">
        <v>11.683056903420001</v>
      </c>
      <c r="O187" s="105">
        <v>11.862249750530999</v>
      </c>
      <c r="P187" s="105">
        <v>11.81703582379</v>
      </c>
      <c r="Q187" s="105">
        <v>12.324687007250001</v>
      </c>
      <c r="R187" s="105">
        <v>12.778472901867</v>
      </c>
      <c r="S187" s="105">
        <v>12.990201296065001</v>
      </c>
      <c r="T187" s="105">
        <v>13.200165593704</v>
      </c>
      <c r="U187" s="105">
        <v>13.282795166579</v>
      </c>
      <c r="V187" s="105">
        <v>12.322450677172</v>
      </c>
      <c r="W187" s="105">
        <v>11.631379045724</v>
      </c>
      <c r="X187" s="105">
        <v>8.5567734625181</v>
      </c>
      <c r="Y187" s="105">
        <v>5.7987169974701001</v>
      </c>
      <c r="Z187" s="105">
        <v>3.5887386137152002</v>
      </c>
      <c r="AA187" s="105">
        <v>3.0457113883878999</v>
      </c>
      <c r="AB187" s="105">
        <v>2.7006087690289999</v>
      </c>
      <c r="AC187" s="105">
        <v>2.9766205296595998</v>
      </c>
      <c r="AD187" s="105">
        <v>3.2153591436131999</v>
      </c>
      <c r="AE187" s="105">
        <v>2.9958155801394999</v>
      </c>
      <c r="AF187" s="105">
        <v>2.7846434830044</v>
      </c>
      <c r="AG187" s="105">
        <v>2.7418920920762999</v>
      </c>
      <c r="AH187" s="105">
        <v>2.7553970703466</v>
      </c>
      <c r="AI187" s="105">
        <v>2.8163025577985001</v>
      </c>
      <c r="AJ187" s="105">
        <v>3.3520791272779</v>
      </c>
      <c r="AK187" s="105">
        <v>3.1910884841526999</v>
      </c>
      <c r="AL187" s="105">
        <v>3.4896901034507999</v>
      </c>
      <c r="AM187" s="105">
        <v>4.0502923918400997</v>
      </c>
      <c r="AN187" s="105">
        <v>3.7907667507632001</v>
      </c>
      <c r="AO187" s="105">
        <v>3.0500113057128999</v>
      </c>
      <c r="AP187" s="105">
        <v>3.0710073233288</v>
      </c>
      <c r="AQ187" s="105">
        <v>3.0823698991672002</v>
      </c>
      <c r="AR187" s="105">
        <v>3.5021488030142001</v>
      </c>
      <c r="AS187" s="105">
        <v>3.5939000105579999</v>
      </c>
      <c r="AT187" s="105">
        <v>4.7681951041534001</v>
      </c>
      <c r="AU187" s="105">
        <v>5.0917196472835</v>
      </c>
      <c r="AV187" s="105">
        <v>5.7154503817156996</v>
      </c>
      <c r="AW187" s="105">
        <v>6.9340267547663004</v>
      </c>
      <c r="AX187" s="105">
        <v>8.2044460418791996</v>
      </c>
      <c r="AY187" s="105">
        <v>9.0405047783984003</v>
      </c>
      <c r="AZ187" s="105">
        <v>9.3880990632186005</v>
      </c>
      <c r="BA187" s="105">
        <v>9.4267837273230999</v>
      </c>
      <c r="BB187" s="105">
        <v>9.5606090102343</v>
      </c>
      <c r="BC187" s="105">
        <v>9.3203972978622005</v>
      </c>
      <c r="BD187" s="105">
        <v>9.7698519419371994</v>
      </c>
    </row>
    <row r="188" spans="1:56" x14ac:dyDescent="0.2">
      <c r="A188" s="104" t="s">
        <v>224</v>
      </c>
      <c r="B188" s="105">
        <v>18.761404930834001</v>
      </c>
      <c r="C188" s="105">
        <v>18.782392150505999</v>
      </c>
      <c r="D188" s="105">
        <v>19.739995353664</v>
      </c>
      <c r="E188" s="105">
        <v>20.621187274770001</v>
      </c>
      <c r="F188" s="105">
        <v>21.624412333892</v>
      </c>
      <c r="G188" s="105">
        <v>23.611733021298001</v>
      </c>
      <c r="H188" s="105">
        <v>24.194217363818002</v>
      </c>
      <c r="I188" s="105">
        <v>25.054411537859998</v>
      </c>
      <c r="J188" s="105">
        <v>26.811561175914001</v>
      </c>
      <c r="K188" s="105">
        <v>27.713968456036</v>
      </c>
      <c r="L188" s="105">
        <v>29.725069163495998</v>
      </c>
      <c r="M188" s="105">
        <v>30.684713985776</v>
      </c>
      <c r="N188" s="105">
        <v>31.526438375459001</v>
      </c>
      <c r="O188" s="105">
        <v>32.479137461653004</v>
      </c>
      <c r="P188" s="105">
        <v>33.644252109219998</v>
      </c>
      <c r="Q188" s="105">
        <v>34.814311850509</v>
      </c>
      <c r="R188" s="105">
        <v>36.042652503009997</v>
      </c>
      <c r="S188" s="105">
        <v>37.168930857287002</v>
      </c>
      <c r="T188" s="105">
        <v>38.097835587962003</v>
      </c>
      <c r="U188" s="105">
        <v>38.923314816289</v>
      </c>
      <c r="V188" s="105">
        <v>45.694356826838003</v>
      </c>
      <c r="W188" s="105">
        <v>38.732852708129997</v>
      </c>
      <c r="X188" s="105">
        <v>28.611360072709999</v>
      </c>
      <c r="Y188" s="105">
        <v>27.148244282890001</v>
      </c>
      <c r="Z188" s="105">
        <v>34.241129729858002</v>
      </c>
      <c r="AA188" s="105">
        <v>34.659720160128003</v>
      </c>
      <c r="AB188" s="105">
        <v>31.517293845884002</v>
      </c>
      <c r="AC188" s="105">
        <v>31.504399009829999</v>
      </c>
      <c r="AD188" s="105">
        <v>32.608045423261999</v>
      </c>
      <c r="AE188" s="105">
        <v>38.561393385203999</v>
      </c>
      <c r="AF188" s="105">
        <v>39.340189995587998</v>
      </c>
      <c r="AG188" s="105">
        <v>40.287902959782997</v>
      </c>
      <c r="AH188" s="105">
        <v>43.220221470570003</v>
      </c>
      <c r="AI188" s="105">
        <v>48.152347302785998</v>
      </c>
      <c r="AJ188" s="105">
        <v>51.323848661810999</v>
      </c>
      <c r="AK188" s="105">
        <v>52.898310742117999</v>
      </c>
      <c r="AL188" s="105">
        <v>54.958887361004997</v>
      </c>
      <c r="AM188" s="105">
        <v>60.787155168875998</v>
      </c>
      <c r="AN188" s="105">
        <v>61.938201659777</v>
      </c>
      <c r="AO188" s="105">
        <v>54.629886882655001</v>
      </c>
      <c r="AP188" s="105">
        <v>61.653193338629002</v>
      </c>
      <c r="AQ188" s="105">
        <v>66.140011429729</v>
      </c>
      <c r="AR188" s="105">
        <v>68.297714654700997</v>
      </c>
      <c r="AS188" s="105">
        <v>65.274641132808995</v>
      </c>
      <c r="AT188" s="105">
        <v>63.216780959691</v>
      </c>
      <c r="AU188" s="105">
        <v>67.910816656454003</v>
      </c>
      <c r="AV188" s="105">
        <v>67.289706266148997</v>
      </c>
      <c r="AW188" s="105">
        <v>72.170825269150001</v>
      </c>
      <c r="AX188" s="105">
        <v>74.231837089625003</v>
      </c>
      <c r="AY188" s="105">
        <v>73.250641004298004</v>
      </c>
      <c r="AZ188" s="105">
        <v>76.825279022866994</v>
      </c>
      <c r="BA188" s="105">
        <v>95.432275109966</v>
      </c>
      <c r="BB188" s="105">
        <v>101.26129026672</v>
      </c>
      <c r="BC188" s="105">
        <v>94.728691398023003</v>
      </c>
      <c r="BD188" s="105">
        <v>81.408011926322004</v>
      </c>
    </row>
    <row r="189" spans="1:56" x14ac:dyDescent="0.2">
      <c r="A189" s="104" t="s">
        <v>219</v>
      </c>
      <c r="B189" s="105">
        <v>1.0745642789506E-2</v>
      </c>
      <c r="C189" s="105">
        <v>1.0784777794935E-2</v>
      </c>
      <c r="D189" s="105">
        <v>1.1450175680103E-2</v>
      </c>
      <c r="E189" s="105">
        <v>1.3519259131184E-2</v>
      </c>
      <c r="F189" s="105">
        <v>1.627995024748E-2</v>
      </c>
      <c r="G189" s="105">
        <v>1.3707665003046999E-2</v>
      </c>
      <c r="H189" s="105">
        <v>1.3499873697717E-2</v>
      </c>
      <c r="I189" s="105">
        <v>1.4124724727145E-2</v>
      </c>
      <c r="J189" s="105">
        <v>1.3971741369737001E-2</v>
      </c>
      <c r="K189" s="105">
        <v>1.4865632719428999E-2</v>
      </c>
      <c r="L189" s="105">
        <v>1.5885887042719999E-2</v>
      </c>
      <c r="M189" s="105">
        <v>1.5742381821855E-2</v>
      </c>
      <c r="N189" s="105">
        <v>1.5557066987404E-2</v>
      </c>
      <c r="O189" s="105">
        <v>2.2435428968294001E-2</v>
      </c>
      <c r="P189" s="105">
        <v>2.8952680450113E-2</v>
      </c>
      <c r="Q189" s="105">
        <v>4.2880569197615001E-2</v>
      </c>
      <c r="R189" s="105">
        <v>4.9120485367574997E-2</v>
      </c>
      <c r="S189" s="105">
        <v>5.5765372945738002E-2</v>
      </c>
      <c r="T189" s="105">
        <v>6.9800082678042996E-2</v>
      </c>
      <c r="U189" s="105">
        <v>6.7326125141695004E-2</v>
      </c>
      <c r="V189" s="105">
        <v>6.9685843818694998E-2</v>
      </c>
      <c r="W189" s="105">
        <v>7.2264746582673997E-2</v>
      </c>
      <c r="X189" s="105">
        <v>7.9282501301843E-2</v>
      </c>
      <c r="Y189" s="105">
        <v>0.10367042126952999</v>
      </c>
      <c r="Z189" s="105">
        <v>0.10652708895325</v>
      </c>
      <c r="AA189" s="105">
        <v>9.6828300960107E-2</v>
      </c>
      <c r="AB189" s="105">
        <v>0.11978656161374</v>
      </c>
      <c r="AC189" s="105">
        <v>0.12330670213705</v>
      </c>
      <c r="AD189" s="105">
        <v>0.18952815677918</v>
      </c>
      <c r="AE189" s="105">
        <v>0.30377688034652001</v>
      </c>
      <c r="AF189" s="105">
        <v>0.34960987330620003</v>
      </c>
      <c r="AG189" s="105">
        <v>0.26564802932011999</v>
      </c>
      <c r="AH189" s="105">
        <v>0.24919811206449999</v>
      </c>
      <c r="AI189" s="105">
        <v>0.26392039951253998</v>
      </c>
      <c r="AJ189" s="105">
        <v>0.51581626035337003</v>
      </c>
      <c r="AK189" s="105">
        <v>0.34960129443374999</v>
      </c>
      <c r="AL189" s="105">
        <v>0.34090644698840999</v>
      </c>
      <c r="AM189" s="105">
        <v>0.31327274491679002</v>
      </c>
      <c r="AN189" s="105">
        <v>0.31085951041435</v>
      </c>
      <c r="AO189" s="105">
        <v>0.33718257418846997</v>
      </c>
      <c r="AP189" s="105">
        <v>0.33438645419696</v>
      </c>
      <c r="AQ189" s="105">
        <v>0.37081570151497001</v>
      </c>
      <c r="AR189" s="105">
        <v>0.62880837450252003</v>
      </c>
      <c r="AS189" s="105">
        <v>0.75849053493241003</v>
      </c>
      <c r="AT189" s="105">
        <v>0.74408102489301997</v>
      </c>
      <c r="AU189" s="105">
        <v>0.69524241282388999</v>
      </c>
      <c r="AV189" s="105">
        <v>0.66088260708781998</v>
      </c>
      <c r="AW189" s="105">
        <v>0.62176515473826</v>
      </c>
      <c r="AX189" s="105">
        <v>0.66657834943925998</v>
      </c>
      <c r="AY189" s="105">
        <v>0.72831754815715999</v>
      </c>
      <c r="AZ189" s="105">
        <v>0.67941781931903</v>
      </c>
      <c r="BA189" s="105">
        <v>0.71072096767568005</v>
      </c>
      <c r="BB189" s="105">
        <v>0.69464423330048997</v>
      </c>
      <c r="BC189" s="105">
        <v>0.66442517718447003</v>
      </c>
      <c r="BD189" s="105">
        <v>0.69944645023067997</v>
      </c>
    </row>
    <row r="190" spans="1:56" x14ac:dyDescent="0.2">
      <c r="A190" s="104" t="s">
        <v>221</v>
      </c>
      <c r="B190" s="105">
        <v>1.8918822468862E-2</v>
      </c>
      <c r="C190" s="105">
        <v>1.8920673606589E-2</v>
      </c>
      <c r="D190" s="105">
        <v>2.0163787794572001E-2</v>
      </c>
      <c r="E190" s="105">
        <v>2.4226985958957999E-2</v>
      </c>
      <c r="F190" s="105">
        <v>2.9699796249271999E-2</v>
      </c>
      <c r="G190" s="105">
        <v>2.4554045191620001E-2</v>
      </c>
      <c r="H190" s="105">
        <v>2.4194530005693E-2</v>
      </c>
      <c r="I190" s="105">
        <v>2.5540536492081999E-2</v>
      </c>
      <c r="J190" s="105">
        <v>2.5347595456038999E-2</v>
      </c>
      <c r="K190" s="105">
        <v>2.7229168962463999E-2</v>
      </c>
      <c r="L190" s="105">
        <v>2.9310614226415999E-2</v>
      </c>
      <c r="M190" s="105">
        <v>4.3398109590742001E-2</v>
      </c>
      <c r="N190" s="105">
        <v>4.2748904958410001E-2</v>
      </c>
      <c r="O190" s="105">
        <v>4.2239382830426997E-2</v>
      </c>
      <c r="P190" s="105">
        <v>3.7689948523649E-2</v>
      </c>
      <c r="Q190" s="105">
        <v>4.1580909094563002E-2</v>
      </c>
      <c r="R190" s="105">
        <v>2.2381988327769001E-2</v>
      </c>
      <c r="S190" s="105">
        <v>5.7256774730236E-2</v>
      </c>
      <c r="T190" s="105">
        <v>7.2691215966602996E-2</v>
      </c>
      <c r="U190" s="105">
        <v>8.6045819380894006E-2</v>
      </c>
      <c r="V190" s="105">
        <v>8.9066927185900993E-2</v>
      </c>
      <c r="W190" s="105">
        <v>9.4391149720710998E-2</v>
      </c>
      <c r="X190" s="105">
        <v>9.9173410110743002E-2</v>
      </c>
      <c r="Y190" s="105">
        <v>0.10030815252847999</v>
      </c>
      <c r="Z190" s="105">
        <v>0.1396823837143</v>
      </c>
      <c r="AA190" s="105">
        <v>0.11521356568471</v>
      </c>
      <c r="AB190" s="105">
        <v>0.13092808271729001</v>
      </c>
      <c r="AC190" s="105">
        <v>0.14136795177930001</v>
      </c>
      <c r="AD190" s="105">
        <v>0.14786594716525001</v>
      </c>
      <c r="AE190" s="105">
        <v>0.14761907725275</v>
      </c>
      <c r="AF190" s="105">
        <v>9.980163348354E-2</v>
      </c>
      <c r="AG190" s="105">
        <v>9.4712728874188995E-2</v>
      </c>
      <c r="AH190" s="105">
        <v>0.10456256094256999</v>
      </c>
      <c r="AI190" s="105">
        <v>0.12549551468060999</v>
      </c>
      <c r="AJ190" s="105">
        <v>0.11180488639978001</v>
      </c>
      <c r="AK190" s="105">
        <v>0.12117667608287</v>
      </c>
      <c r="AL190" s="105">
        <v>0.13306990484935999</v>
      </c>
      <c r="AM190" s="105">
        <v>0.11419505645012</v>
      </c>
      <c r="AN190" s="105">
        <v>0.12367643660585</v>
      </c>
      <c r="AO190" s="105">
        <v>0.13080099020691999</v>
      </c>
      <c r="AP190" s="105">
        <v>0.1262107713642</v>
      </c>
      <c r="AQ190" s="105">
        <v>0.12002055435171</v>
      </c>
      <c r="AR190" s="105">
        <v>0.11815996653138</v>
      </c>
      <c r="AS190" s="105">
        <v>0.11942432046116</v>
      </c>
      <c r="AT190" s="105">
        <v>0.1318466747092</v>
      </c>
      <c r="AU190" s="105">
        <v>0.13473239458375999</v>
      </c>
      <c r="AV190" s="105">
        <v>0.14319215723602999</v>
      </c>
      <c r="AW190" s="105">
        <v>0.15485423437966001</v>
      </c>
      <c r="AX190" s="105">
        <v>0.14743334215404999</v>
      </c>
      <c r="AY190" s="105">
        <v>0.16552694569043</v>
      </c>
      <c r="AZ190" s="105">
        <v>0.18651250653026999</v>
      </c>
      <c r="BA190" s="105">
        <v>0.20647380275186999</v>
      </c>
      <c r="BB190" s="105">
        <v>0.16141688451454</v>
      </c>
      <c r="BC190" s="105">
        <v>0.16183455503493999</v>
      </c>
      <c r="BD190" s="105">
        <v>0.16979364256658</v>
      </c>
    </row>
    <row r="191" spans="1:56" x14ac:dyDescent="0.2">
      <c r="A191" s="104" t="s">
        <v>222</v>
      </c>
      <c r="B191" s="105">
        <v>6.9307477445946999</v>
      </c>
      <c r="C191" s="105">
        <v>6.8721231169447003</v>
      </c>
      <c r="D191" s="105">
        <v>6.4322728432518996</v>
      </c>
      <c r="E191" s="105">
        <v>6.6708604185232003</v>
      </c>
      <c r="F191" s="105">
        <v>6.7771490991777998</v>
      </c>
      <c r="G191" s="105">
        <v>6.0714115344281003</v>
      </c>
      <c r="H191" s="105">
        <v>7.0917597740930001</v>
      </c>
      <c r="I191" s="105">
        <v>7.8774392779153004</v>
      </c>
      <c r="J191" s="105">
        <v>8.1753707221231</v>
      </c>
      <c r="K191" s="105">
        <v>8.3331994897641994</v>
      </c>
      <c r="L191" s="105">
        <v>9.1249693254868998</v>
      </c>
      <c r="M191" s="105">
        <v>9.5663858115783995</v>
      </c>
      <c r="N191" s="105">
        <v>10.731260261175001</v>
      </c>
      <c r="O191" s="105">
        <v>11.124560026769</v>
      </c>
      <c r="P191" s="105">
        <v>11.644607845308</v>
      </c>
      <c r="Q191" s="105">
        <v>11.869120958283</v>
      </c>
      <c r="R191" s="105">
        <v>11.682513909640999</v>
      </c>
      <c r="S191" s="105">
        <v>12.004684166908</v>
      </c>
      <c r="T191" s="105">
        <v>12.778261705973</v>
      </c>
      <c r="U191" s="105">
        <v>12.779797004099001</v>
      </c>
      <c r="V191" s="105">
        <v>12.668867245694001</v>
      </c>
      <c r="W191" s="105">
        <v>12.932490288385999</v>
      </c>
      <c r="X191" s="105">
        <v>13.27973223273</v>
      </c>
      <c r="Y191" s="105">
        <v>12.949487838817999</v>
      </c>
      <c r="Z191" s="105">
        <v>14.315096301019</v>
      </c>
      <c r="AA191" s="105">
        <v>13.817194183988001</v>
      </c>
      <c r="AB191" s="105">
        <v>14.872303881142001</v>
      </c>
      <c r="AC191" s="105">
        <v>14.8498697125</v>
      </c>
      <c r="AD191" s="105">
        <v>17.953524478102</v>
      </c>
      <c r="AE191" s="105">
        <v>18.451749499651999</v>
      </c>
      <c r="AF191" s="105">
        <v>19.168857771890998</v>
      </c>
      <c r="AG191" s="105">
        <v>21.731038545484001</v>
      </c>
      <c r="AH191" s="105">
        <v>23.496585010686001</v>
      </c>
      <c r="AI191" s="105">
        <v>27.142679571399</v>
      </c>
      <c r="AJ191" s="105">
        <v>28.900429404217</v>
      </c>
      <c r="AK191" s="105">
        <v>35.019930726974003</v>
      </c>
      <c r="AL191" s="105">
        <v>38.554334441979002</v>
      </c>
      <c r="AM191" s="105">
        <v>39.423324627741003</v>
      </c>
      <c r="AN191" s="105">
        <v>38.652312157916001</v>
      </c>
      <c r="AO191" s="105">
        <v>37.434566918610997</v>
      </c>
      <c r="AP191" s="105">
        <v>41.022786300547999</v>
      </c>
      <c r="AQ191" s="105">
        <v>41.256276192831002</v>
      </c>
      <c r="AR191" s="105">
        <v>38.075874025021001</v>
      </c>
      <c r="AS191" s="105">
        <v>37.330993213002998</v>
      </c>
      <c r="AT191" s="105">
        <v>37.200804629594003</v>
      </c>
      <c r="AU191" s="105">
        <v>36.758611237711001</v>
      </c>
      <c r="AV191" s="105">
        <v>33.718594963610997</v>
      </c>
      <c r="AW191" s="105">
        <v>32.545109049689998</v>
      </c>
      <c r="AX191" s="105">
        <v>32.622798716623997</v>
      </c>
      <c r="AY191" s="105">
        <v>33.223137515670999</v>
      </c>
      <c r="AZ191" s="105">
        <v>29.801696235898</v>
      </c>
      <c r="BA191" s="105">
        <v>28.68422208478</v>
      </c>
      <c r="BB191" s="105">
        <v>28.498855978317</v>
      </c>
      <c r="BC191" s="105">
        <v>26.949473739247999</v>
      </c>
      <c r="BD191" s="105">
        <v>26.793425677205999</v>
      </c>
    </row>
    <row r="192" spans="1:56" x14ac:dyDescent="0.2">
      <c r="A192" s="104" t="s">
        <v>223</v>
      </c>
      <c r="B192" s="105">
        <v>4.2608668549094002</v>
      </c>
      <c r="C192" s="105">
        <v>4.2753490218107997</v>
      </c>
      <c r="D192" s="105">
        <v>4.8126096482507004</v>
      </c>
      <c r="E192" s="105">
        <v>4.8370547056569002</v>
      </c>
      <c r="F192" s="105">
        <v>5.3314812991627996</v>
      </c>
      <c r="G192" s="105">
        <v>5.4289772813255999</v>
      </c>
      <c r="H192" s="105">
        <v>5.7920552004149997</v>
      </c>
      <c r="I192" s="105">
        <v>6.5195463860347997</v>
      </c>
      <c r="J192" s="105">
        <v>7.2359128931798997</v>
      </c>
      <c r="K192" s="105">
        <v>8.5441889679050007</v>
      </c>
      <c r="L192" s="105">
        <v>9.4180385943784</v>
      </c>
      <c r="M192" s="105">
        <v>9.7384381999164997</v>
      </c>
      <c r="N192" s="105">
        <v>9.4684354628116996</v>
      </c>
      <c r="O192" s="105">
        <v>11.000027656226001</v>
      </c>
      <c r="P192" s="105">
        <v>11.460497595626</v>
      </c>
      <c r="Q192" s="105">
        <v>11.858815430383</v>
      </c>
      <c r="R192" s="105">
        <v>12.208230787823</v>
      </c>
      <c r="S192" s="105">
        <v>12.345812932657999</v>
      </c>
      <c r="T192" s="105">
        <v>13.137237252659</v>
      </c>
      <c r="U192" s="105">
        <v>14.176535993231999</v>
      </c>
      <c r="V192" s="105">
        <v>14.773549446661001</v>
      </c>
      <c r="W192" s="105">
        <v>15.249240773646999</v>
      </c>
      <c r="X192" s="105">
        <v>16.210957907954999</v>
      </c>
      <c r="Y192" s="105">
        <v>16.813183778805001</v>
      </c>
      <c r="Z192" s="105">
        <v>16.922950253231999</v>
      </c>
      <c r="AA192" s="105">
        <v>17.286219716502998</v>
      </c>
      <c r="AB192" s="105">
        <v>17.830462076145999</v>
      </c>
      <c r="AC192" s="105">
        <v>18.373098699229001</v>
      </c>
      <c r="AD192" s="105">
        <v>19.180782617641999</v>
      </c>
      <c r="AE192" s="105">
        <v>20.164431503557001</v>
      </c>
      <c r="AF192" s="105">
        <v>21.130966248229999</v>
      </c>
      <c r="AG192" s="105">
        <v>22.012315993573999</v>
      </c>
      <c r="AH192" s="105">
        <v>21.777282768342001</v>
      </c>
      <c r="AI192" s="105">
        <v>21.565214786054</v>
      </c>
      <c r="AJ192" s="105">
        <v>22.815537630769001</v>
      </c>
      <c r="AK192" s="105">
        <v>23.447311511957999</v>
      </c>
      <c r="AL192" s="105">
        <v>24.238008801643002</v>
      </c>
      <c r="AM192" s="105">
        <v>24.9827346404</v>
      </c>
      <c r="AN192" s="105">
        <v>25.427667114679</v>
      </c>
      <c r="AO192" s="105">
        <v>25.365210744826001</v>
      </c>
      <c r="AP192" s="105">
        <v>27.730952908820999</v>
      </c>
      <c r="AQ192" s="105">
        <v>26.263946586385</v>
      </c>
      <c r="AR192" s="105">
        <v>28.241449359002999</v>
      </c>
      <c r="AS192" s="105">
        <v>28.219042933036999</v>
      </c>
      <c r="AT192" s="105">
        <v>30.204646651045</v>
      </c>
      <c r="AU192" s="105">
        <v>30.721064128637</v>
      </c>
      <c r="AV192" s="105">
        <v>29.861844621231</v>
      </c>
      <c r="AW192" s="105">
        <v>30.296253298637001</v>
      </c>
      <c r="AX192" s="105">
        <v>30.188133774929</v>
      </c>
      <c r="AY192" s="105">
        <v>30.245053628729998</v>
      </c>
      <c r="AZ192" s="105">
        <v>28.718513178698998</v>
      </c>
      <c r="BA192" s="105">
        <v>31.017761730071001</v>
      </c>
      <c r="BB192" s="105">
        <v>30.358785195926998</v>
      </c>
      <c r="BC192" s="105">
        <v>31.209160476571</v>
      </c>
      <c r="BD192" s="105">
        <v>32.179948512854999</v>
      </c>
    </row>
    <row r="193" spans="1:56" x14ac:dyDescent="0.2">
      <c r="A193" s="104" t="s">
        <v>293</v>
      </c>
      <c r="B193" s="105">
        <v>45.458886717585003</v>
      </c>
      <c r="C193" s="105">
        <v>49.771460585885002</v>
      </c>
      <c r="D193" s="105">
        <v>57.696682180480998</v>
      </c>
      <c r="E193" s="105">
        <v>62.493758204456</v>
      </c>
      <c r="F193" s="105">
        <v>65.060024690860999</v>
      </c>
      <c r="G193" s="105">
        <v>70.372620150711995</v>
      </c>
      <c r="H193" s="105">
        <v>78.065703878237002</v>
      </c>
      <c r="I193" s="105">
        <v>86.109793574541996</v>
      </c>
      <c r="J193" s="105">
        <v>85.040986401154996</v>
      </c>
      <c r="K193" s="105">
        <v>78.447297461497996</v>
      </c>
      <c r="L193" s="105">
        <v>81.826417997139004</v>
      </c>
      <c r="M193" s="105">
        <v>81.988946753578006</v>
      </c>
      <c r="N193" s="105">
        <v>88.913677065005999</v>
      </c>
      <c r="O193" s="105">
        <v>93.852820484763001</v>
      </c>
      <c r="P193" s="105">
        <v>99.381452871939004</v>
      </c>
      <c r="Q193" s="105">
        <v>108.02198577797</v>
      </c>
      <c r="R193" s="105">
        <v>118.28577783821</v>
      </c>
      <c r="S193" s="105">
        <v>128.66136508573999</v>
      </c>
      <c r="T193" s="105">
        <v>124.71325943101</v>
      </c>
      <c r="U193" s="105">
        <v>138.23289604153001</v>
      </c>
      <c r="V193" s="105">
        <v>155.16430168433001</v>
      </c>
      <c r="W193" s="105">
        <v>152.52195436964999</v>
      </c>
      <c r="X193" s="105">
        <v>158.96943390278</v>
      </c>
      <c r="Y193" s="105">
        <v>164.53045145871999</v>
      </c>
      <c r="Z193" s="105">
        <v>163.61813585023</v>
      </c>
      <c r="AA193" s="105">
        <v>178.37552137498</v>
      </c>
      <c r="AB193" s="105">
        <v>194.5272441127</v>
      </c>
      <c r="AC193" s="105">
        <v>204.4498666051</v>
      </c>
      <c r="AD193" s="105">
        <v>206.00408226582999</v>
      </c>
      <c r="AE193" s="105">
        <v>204.57440880944</v>
      </c>
      <c r="AF193" s="105">
        <v>227.05637824733</v>
      </c>
      <c r="AG193" s="105">
        <v>206.72989460847</v>
      </c>
      <c r="AH193" s="105">
        <v>217.37785416578001</v>
      </c>
      <c r="AI193" s="105">
        <v>229.69548210868001</v>
      </c>
      <c r="AJ193" s="105">
        <v>235.88265401933</v>
      </c>
      <c r="AK193" s="105">
        <v>246.08945608236999</v>
      </c>
      <c r="AL193" s="105">
        <v>274.00106415368998</v>
      </c>
      <c r="AM193" s="105">
        <v>300.33244842631001</v>
      </c>
      <c r="AN193" s="105">
        <v>299.54957821221001</v>
      </c>
      <c r="AO193" s="105">
        <v>301.37698110766001</v>
      </c>
      <c r="AP193" s="105">
        <v>312.17205222747998</v>
      </c>
      <c r="AQ193" s="105">
        <v>332.76848072206002</v>
      </c>
      <c r="AR193" s="105">
        <v>344.1578335538</v>
      </c>
      <c r="AS193" s="105">
        <v>333.87404020438998</v>
      </c>
      <c r="AT193" s="105">
        <v>355.38085949344003</v>
      </c>
      <c r="AU193" s="105">
        <v>367.84301148847999</v>
      </c>
      <c r="AV193" s="105">
        <v>391.26309232893999</v>
      </c>
      <c r="AW193" s="105">
        <v>433.21989643323002</v>
      </c>
      <c r="AX193" s="105">
        <v>429.34321587754999</v>
      </c>
      <c r="AY193" s="105">
        <v>414.47753804719002</v>
      </c>
      <c r="AZ193" s="105">
        <v>423.09051700767998</v>
      </c>
      <c r="BA193" s="105">
        <v>460.70707580826002</v>
      </c>
      <c r="BB193" s="105">
        <v>444.40766364730001</v>
      </c>
      <c r="BC193" s="105">
        <v>446.43855762884999</v>
      </c>
      <c r="BD193" s="105">
        <v>460.02745974901001</v>
      </c>
    </row>
    <row r="194" spans="1:56" x14ac:dyDescent="0.2">
      <c r="A194" s="104" t="s">
        <v>214</v>
      </c>
      <c r="B194" s="105">
        <v>39.005685841061002</v>
      </c>
      <c r="C194" s="105">
        <v>39.178471215555</v>
      </c>
      <c r="D194" s="105">
        <v>43.722453691559998</v>
      </c>
      <c r="E194" s="105">
        <v>48.244952779647001</v>
      </c>
      <c r="F194" s="105">
        <v>47.262488332513001</v>
      </c>
      <c r="G194" s="105">
        <v>50.941271757633999</v>
      </c>
      <c r="H194" s="105">
        <v>59.864209571979003</v>
      </c>
      <c r="I194" s="105">
        <v>63.788030042495997</v>
      </c>
      <c r="J194" s="105">
        <v>71.599010327669006</v>
      </c>
      <c r="K194" s="105">
        <v>75.389377352832994</v>
      </c>
      <c r="L194" s="105">
        <v>82.719965275749004</v>
      </c>
      <c r="M194" s="105">
        <v>75.993529297094</v>
      </c>
      <c r="N194" s="105">
        <v>80.356248960789003</v>
      </c>
      <c r="O194" s="105">
        <v>84.419076271831997</v>
      </c>
      <c r="P194" s="105">
        <v>85.248245866358999</v>
      </c>
      <c r="Q194" s="105">
        <v>84.474864392407</v>
      </c>
      <c r="R194" s="105">
        <v>96.046673061183</v>
      </c>
      <c r="S194" s="105">
        <v>100.96318982933001</v>
      </c>
      <c r="T194" s="105">
        <v>117.9066123052</v>
      </c>
      <c r="U194" s="105">
        <v>128.02996853802</v>
      </c>
      <c r="V194" s="105">
        <v>130.66289863124999</v>
      </c>
      <c r="W194" s="105">
        <v>140.65177519164001</v>
      </c>
      <c r="X194" s="105">
        <v>148.24300641009</v>
      </c>
      <c r="Y194" s="105">
        <v>158.35177513415999</v>
      </c>
      <c r="Z194" s="105">
        <v>167.68376896481001</v>
      </c>
      <c r="AA194" s="105">
        <v>176.70387114868001</v>
      </c>
      <c r="AB194" s="105">
        <v>185.51293011480999</v>
      </c>
      <c r="AC194" s="105">
        <v>199.75173012906001</v>
      </c>
      <c r="AD194" s="105">
        <v>209.85363119396999</v>
      </c>
      <c r="AE194" s="105">
        <v>219.60600085931</v>
      </c>
      <c r="AF194" s="105">
        <v>237.32681985731</v>
      </c>
      <c r="AG194" s="105">
        <v>243.10808236379</v>
      </c>
      <c r="AH194" s="105">
        <v>250.35605751588</v>
      </c>
      <c r="AI194" s="105">
        <v>260.56502562092999</v>
      </c>
      <c r="AJ194" s="105">
        <v>271.87525664831998</v>
      </c>
      <c r="AK194" s="105">
        <v>280.14851565189002</v>
      </c>
      <c r="AL194" s="105">
        <v>287.5408284335</v>
      </c>
      <c r="AM194" s="105">
        <v>292.36709504402</v>
      </c>
      <c r="AN194" s="105">
        <v>279.74440680575998</v>
      </c>
      <c r="AO194" s="105">
        <v>266.24735152788003</v>
      </c>
      <c r="AP194" s="105">
        <v>283.99804904873997</v>
      </c>
      <c r="AQ194" s="105">
        <v>290.63829753701998</v>
      </c>
      <c r="AR194" s="105">
        <v>286.75032114967001</v>
      </c>
      <c r="AS194" s="105">
        <v>292.09686506167998</v>
      </c>
      <c r="AT194" s="105">
        <v>296.23550280976002</v>
      </c>
      <c r="AU194" s="105">
        <v>296.08132735291002</v>
      </c>
      <c r="AV194" s="105">
        <v>300.54501258542001</v>
      </c>
      <c r="AW194" s="105">
        <v>306.26360987014999</v>
      </c>
      <c r="AX194" s="105">
        <v>300.49423680590002</v>
      </c>
      <c r="AY194" s="105">
        <v>290.41854923551</v>
      </c>
      <c r="AZ194" s="105">
        <v>289.24357299549001</v>
      </c>
      <c r="BA194" s="105">
        <v>299.64071807908999</v>
      </c>
      <c r="BB194" s="105">
        <v>289.79831955131999</v>
      </c>
      <c r="BC194" s="105">
        <v>281.84027784211003</v>
      </c>
      <c r="BD194" s="105">
        <v>280.49185558118</v>
      </c>
    </row>
    <row r="195" spans="1:56" x14ac:dyDescent="0.2">
      <c r="A195" s="104" t="s">
        <v>216</v>
      </c>
      <c r="B195" s="105">
        <v>1.5679665857462</v>
      </c>
      <c r="C195" s="105">
        <v>1.5684378508873</v>
      </c>
      <c r="D195" s="105">
        <v>1.8342991184516999</v>
      </c>
      <c r="E195" s="105">
        <v>1.9050103335369</v>
      </c>
      <c r="F195" s="105">
        <v>1.7473849096553999</v>
      </c>
      <c r="G195" s="105">
        <v>1.6327312952632</v>
      </c>
      <c r="H195" s="105">
        <v>1.57856145812</v>
      </c>
      <c r="I195" s="105">
        <v>1.6093230129328</v>
      </c>
      <c r="J195" s="105">
        <v>1.6844120174174</v>
      </c>
      <c r="K195" s="105">
        <v>1.7763125130958</v>
      </c>
      <c r="L195" s="105">
        <v>1.7518904489659</v>
      </c>
      <c r="M195" s="105">
        <v>1.7717928019908999</v>
      </c>
      <c r="N195" s="105">
        <v>1.6143808441829</v>
      </c>
      <c r="O195" s="105">
        <v>1.5809470393173</v>
      </c>
      <c r="P195" s="105">
        <v>1.6527314278527001</v>
      </c>
      <c r="Q195" s="105">
        <v>1.7427002998232</v>
      </c>
      <c r="R195" s="105">
        <v>1.8425647492463</v>
      </c>
      <c r="S195" s="105">
        <v>1.8746095254049</v>
      </c>
      <c r="T195" s="105">
        <v>1.9562343729052001</v>
      </c>
      <c r="U195" s="105">
        <v>1.9715283340884</v>
      </c>
      <c r="V195" s="105">
        <v>2.0837311491656001</v>
      </c>
      <c r="W195" s="105">
        <v>2.2095042985769999</v>
      </c>
      <c r="X195" s="105">
        <v>2.0467225847514001</v>
      </c>
      <c r="Y195" s="105">
        <v>2.1485605086902</v>
      </c>
      <c r="Z195" s="105">
        <v>2.1292840866392</v>
      </c>
      <c r="AA195" s="105">
        <v>2.9406257629314001</v>
      </c>
      <c r="AB195" s="105">
        <v>3.5082076776829001</v>
      </c>
      <c r="AC195" s="105">
        <v>3.2773632219442002</v>
      </c>
      <c r="AD195" s="105">
        <v>2.8507985632002999</v>
      </c>
      <c r="AE195" s="105">
        <v>2.6648463260747999</v>
      </c>
      <c r="AF195" s="105">
        <v>3.1120460730688002</v>
      </c>
      <c r="AG195" s="105">
        <v>3.2869932223594001</v>
      </c>
      <c r="AH195" s="105">
        <v>3.7393805290338</v>
      </c>
      <c r="AI195" s="105">
        <v>3.9552985830079002</v>
      </c>
      <c r="AJ195" s="105">
        <v>5.4434557833364003</v>
      </c>
      <c r="AK195" s="105">
        <v>6.1728548727224997</v>
      </c>
      <c r="AL195" s="105">
        <v>6.6034068804185999</v>
      </c>
      <c r="AM195" s="105">
        <v>6.2424174081319999</v>
      </c>
      <c r="AN195" s="105">
        <v>6.2794028825949999</v>
      </c>
      <c r="AO195" s="105">
        <v>6.0771607398720002</v>
      </c>
      <c r="AP195" s="105">
        <v>7.3332613189149001</v>
      </c>
      <c r="AQ195" s="105">
        <v>8.8864164440009006</v>
      </c>
      <c r="AR195" s="105">
        <v>10.602130183426</v>
      </c>
      <c r="AS195" s="105">
        <v>11.593559804522</v>
      </c>
      <c r="AT195" s="105">
        <v>11.256990492986001</v>
      </c>
      <c r="AU195" s="105">
        <v>13.203365274076001</v>
      </c>
      <c r="AV195" s="105">
        <v>14.136677435393</v>
      </c>
      <c r="AW195" s="105">
        <v>14.197513666801999</v>
      </c>
      <c r="AX195" s="105">
        <v>14.921081161869999</v>
      </c>
      <c r="AY195" s="105">
        <v>17.003695600571</v>
      </c>
      <c r="AZ195" s="105">
        <v>16.676951326024</v>
      </c>
      <c r="BA195" s="105">
        <v>18.941786041964001</v>
      </c>
      <c r="BB195" s="105">
        <v>20.912355394952002</v>
      </c>
      <c r="BC195" s="105">
        <v>21.573395052974</v>
      </c>
      <c r="BD195" s="105">
        <v>21.336295650476</v>
      </c>
    </row>
    <row r="196" spans="1:56" x14ac:dyDescent="0.2">
      <c r="A196" s="104" t="s">
        <v>226</v>
      </c>
      <c r="B196" s="105">
        <v>0.93702161978543996</v>
      </c>
      <c r="C196" s="105">
        <v>0.94366858464020997</v>
      </c>
      <c r="D196" s="105">
        <v>0.92776549600824998</v>
      </c>
      <c r="E196" s="105">
        <v>0.85515479432657004</v>
      </c>
      <c r="F196" s="105">
        <v>0.89379403594163997</v>
      </c>
      <c r="G196" s="105">
        <v>0.82238085561327001</v>
      </c>
      <c r="H196" s="105">
        <v>1.0227624546289</v>
      </c>
      <c r="I196" s="105">
        <v>0.95244869817745004</v>
      </c>
      <c r="J196" s="105">
        <v>0.74311313464823003</v>
      </c>
      <c r="K196" s="105">
        <v>0.76589859429554996</v>
      </c>
      <c r="L196" s="105">
        <v>0.71778347179756996</v>
      </c>
      <c r="M196" s="105">
        <v>0.58407838030879999</v>
      </c>
      <c r="N196" s="105">
        <v>0.54787173518485</v>
      </c>
      <c r="O196" s="105">
        <v>0.52395036406493001</v>
      </c>
      <c r="P196" s="105">
        <v>0.54444215609320001</v>
      </c>
      <c r="Q196" s="105">
        <v>0.56537937848167996</v>
      </c>
      <c r="R196" s="105">
        <v>0.62214483492421002</v>
      </c>
      <c r="S196" s="105">
        <v>0.69503496947373999</v>
      </c>
      <c r="T196" s="105">
        <v>0.74956425502937996</v>
      </c>
      <c r="U196" s="105">
        <v>0.704855617893</v>
      </c>
      <c r="V196" s="105">
        <v>0.83077568191444995</v>
      </c>
      <c r="W196" s="105">
        <v>0.84489428093014995</v>
      </c>
      <c r="X196" s="105">
        <v>0.85996862252465001</v>
      </c>
      <c r="Y196" s="105">
        <v>0.86658830751138005</v>
      </c>
      <c r="Z196" s="105">
        <v>0.78173806955504999</v>
      </c>
      <c r="AA196" s="105">
        <v>1.0125594678626</v>
      </c>
      <c r="AB196" s="105">
        <v>1.1054218727951</v>
      </c>
      <c r="AC196" s="105">
        <v>1.1617370971961001</v>
      </c>
      <c r="AD196" s="105">
        <v>1.3574304176226</v>
      </c>
      <c r="AE196" s="105">
        <v>1.3975167025171999</v>
      </c>
      <c r="AF196" s="105">
        <v>1.4139180407086001</v>
      </c>
      <c r="AG196" s="105">
        <v>1.4377162427086001</v>
      </c>
      <c r="AH196" s="105">
        <v>1.6383494267131</v>
      </c>
      <c r="AI196" s="105">
        <v>1.7309999601957999</v>
      </c>
      <c r="AJ196" s="105">
        <v>1.8123068845385</v>
      </c>
      <c r="AK196" s="105">
        <v>2.2217179609855999</v>
      </c>
      <c r="AL196" s="105">
        <v>2.5786431395695999</v>
      </c>
      <c r="AM196" s="105">
        <v>3.1093233073449</v>
      </c>
      <c r="AN196" s="105">
        <v>3.4803512636676999</v>
      </c>
      <c r="AO196" s="105">
        <v>3.8306842364102001</v>
      </c>
      <c r="AP196" s="105">
        <v>3.7997567154809002</v>
      </c>
      <c r="AQ196" s="105">
        <v>4.2627992876576002</v>
      </c>
      <c r="AR196" s="105">
        <v>4.3290332788189998</v>
      </c>
      <c r="AS196" s="105">
        <v>4.4114323380935998</v>
      </c>
      <c r="AT196" s="105">
        <v>4.8524283899130003</v>
      </c>
      <c r="AU196" s="105">
        <v>5.5953681441113998</v>
      </c>
      <c r="AV196" s="105">
        <v>6.0017716469572999</v>
      </c>
      <c r="AW196" s="105">
        <v>6.2539304313108</v>
      </c>
      <c r="AX196" s="105">
        <v>6.8570973604752998</v>
      </c>
      <c r="AY196" s="105">
        <v>7.0645878576395997</v>
      </c>
      <c r="AZ196" s="105">
        <v>7.1198296587199001</v>
      </c>
      <c r="BA196" s="105">
        <v>8.1104922281627001</v>
      </c>
      <c r="BB196" s="105">
        <v>7.9541298207305999</v>
      </c>
      <c r="BC196" s="105">
        <v>8.1166131915997006</v>
      </c>
      <c r="BD196" s="105">
        <v>8.2548622683851995</v>
      </c>
    </row>
    <row r="197" spans="1:56" x14ac:dyDescent="0.2">
      <c r="A197" s="104" t="s">
        <v>227</v>
      </c>
      <c r="B197" s="105">
        <v>474.51207088553002</v>
      </c>
      <c r="C197" s="105">
        <v>474.14509606279</v>
      </c>
      <c r="D197" s="105">
        <v>499.64756923826002</v>
      </c>
      <c r="E197" s="105">
        <v>529.28503150961001</v>
      </c>
      <c r="F197" s="105">
        <v>553.26495304292996</v>
      </c>
      <c r="G197" s="105">
        <v>579.48942053806002</v>
      </c>
      <c r="H197" s="105">
        <v>597.16647877953994</v>
      </c>
      <c r="I197" s="105">
        <v>607.48027558543004</v>
      </c>
      <c r="J197" s="105">
        <v>647.70076712855996</v>
      </c>
      <c r="K197" s="105">
        <v>661.38384448455997</v>
      </c>
      <c r="L197" s="105">
        <v>679.26290243383005</v>
      </c>
      <c r="M197" s="105">
        <v>668.73339214933003</v>
      </c>
      <c r="N197" s="105">
        <v>666.76852354718005</v>
      </c>
      <c r="O197" s="105">
        <v>667.32527678169004</v>
      </c>
      <c r="P197" s="105">
        <v>670.27949507981998</v>
      </c>
      <c r="Q197" s="105">
        <v>672.29631701745996</v>
      </c>
      <c r="R197" s="105">
        <v>686.42119742424995</v>
      </c>
      <c r="S197" s="105">
        <v>707.74932352853</v>
      </c>
      <c r="T197" s="105">
        <v>715.79132656122999</v>
      </c>
      <c r="U197" s="105">
        <v>711.93543519091997</v>
      </c>
      <c r="V197" s="105">
        <v>785.53986017197997</v>
      </c>
      <c r="W197" s="105">
        <v>741.06882803890005</v>
      </c>
      <c r="X197" s="105">
        <v>650.41132014050004</v>
      </c>
      <c r="Y197" s="105">
        <v>567.87576560421996</v>
      </c>
      <c r="Z197" s="105">
        <v>470.15628255823998</v>
      </c>
      <c r="AA197" s="105">
        <v>464.19188809822998</v>
      </c>
      <c r="AB197" s="105">
        <v>397.63288387122998</v>
      </c>
      <c r="AC197" s="105">
        <v>382.23772879340999</v>
      </c>
      <c r="AD197" s="105">
        <v>364.61144282839001</v>
      </c>
      <c r="AE197" s="105">
        <v>364.36438362511001</v>
      </c>
      <c r="AF197" s="105">
        <v>361.02732086590999</v>
      </c>
      <c r="AG197" s="105">
        <v>360.16845211152003</v>
      </c>
      <c r="AH197" s="105">
        <v>360.55559624036999</v>
      </c>
      <c r="AI197" s="105">
        <v>392.98292001222001</v>
      </c>
      <c r="AJ197" s="105">
        <v>368.81718538332001</v>
      </c>
      <c r="AK197" s="105">
        <v>357.09320816821997</v>
      </c>
      <c r="AL197" s="105">
        <v>356.37921961519999</v>
      </c>
      <c r="AM197" s="105">
        <v>367.70244369954997</v>
      </c>
      <c r="AN197" s="105">
        <v>352.23331559970001</v>
      </c>
      <c r="AO197" s="105">
        <v>292.23322161198001</v>
      </c>
      <c r="AP197" s="105">
        <v>315.90873957577003</v>
      </c>
      <c r="AQ197" s="105">
        <v>333.30516029836002</v>
      </c>
      <c r="AR197" s="105">
        <v>324.91764003765002</v>
      </c>
      <c r="AS197" s="105">
        <v>315.27477361398002</v>
      </c>
      <c r="AT197" s="105">
        <v>269.32991089395</v>
      </c>
      <c r="AU197" s="105">
        <v>226.10702188926999</v>
      </c>
      <c r="AV197" s="105">
        <v>227.24610083085</v>
      </c>
      <c r="AW197" s="105">
        <v>205.58134037050999</v>
      </c>
      <c r="AX197" s="105">
        <v>218.30294320102999</v>
      </c>
      <c r="AY197" s="105">
        <v>207.90965609356999</v>
      </c>
      <c r="AZ197" s="105">
        <v>198.89722567289999</v>
      </c>
      <c r="BA197" s="105">
        <v>194.13625000578</v>
      </c>
      <c r="BB197" s="105">
        <v>119.34498408073</v>
      </c>
      <c r="BC197" s="105">
        <v>121.69519549016999</v>
      </c>
      <c r="BD197" s="105">
        <v>118.4778493699</v>
      </c>
    </row>
    <row r="198" spans="1:56" x14ac:dyDescent="0.2">
      <c r="A198" s="104" t="s">
        <v>230</v>
      </c>
      <c r="B198" s="105">
        <v>5.4193000717373003</v>
      </c>
      <c r="C198" s="105">
        <v>5.3985026392003004</v>
      </c>
      <c r="D198" s="105">
        <v>5.8160486344463003</v>
      </c>
      <c r="E198" s="105">
        <v>5.4933879519545004</v>
      </c>
      <c r="F198" s="105">
        <v>5.3208470264001004</v>
      </c>
      <c r="G198" s="105">
        <v>5.6647843327564003</v>
      </c>
      <c r="H198" s="105">
        <v>5.7703174852077002</v>
      </c>
      <c r="I198" s="105">
        <v>5.5940326813040997</v>
      </c>
      <c r="J198" s="105">
        <v>5.8358019171329998</v>
      </c>
      <c r="K198" s="105">
        <v>6.2942926549807998</v>
      </c>
      <c r="L198" s="105">
        <v>5.5948668595516002</v>
      </c>
      <c r="M198" s="105">
        <v>5.3014563590380002</v>
      </c>
      <c r="N198" s="105">
        <v>4.9394119391364004</v>
      </c>
      <c r="O198" s="105">
        <v>3.9365347249288001</v>
      </c>
      <c r="P198" s="105">
        <v>3.5332052070842002</v>
      </c>
      <c r="Q198" s="105">
        <v>3.3207642218253</v>
      </c>
      <c r="R198" s="105">
        <v>3.2503431938248002</v>
      </c>
      <c r="S198" s="105">
        <v>3.6831476558346998</v>
      </c>
      <c r="T198" s="105">
        <v>4.7388388070916001</v>
      </c>
      <c r="U198" s="105">
        <v>5.1085522207728999</v>
      </c>
      <c r="V198" s="105">
        <v>3.9389235334634001</v>
      </c>
      <c r="W198" s="105">
        <v>4.4604150959120004</v>
      </c>
      <c r="X198" s="105">
        <v>4.9018438975903997</v>
      </c>
      <c r="Y198" s="105">
        <v>4.6342763979938004</v>
      </c>
      <c r="Z198" s="105">
        <v>4.3542964131669004</v>
      </c>
      <c r="AA198" s="105">
        <v>4.7669795968880004</v>
      </c>
      <c r="AB198" s="105">
        <v>5.5885948169219004</v>
      </c>
      <c r="AC198" s="105">
        <v>5.6714561578431004</v>
      </c>
      <c r="AD198" s="105">
        <v>5.9043179876872003</v>
      </c>
      <c r="AE198" s="105">
        <v>6.8877589592357999</v>
      </c>
      <c r="AF198" s="105">
        <v>5.5706400058179</v>
      </c>
      <c r="AG198" s="105">
        <v>5.0175135062125999</v>
      </c>
      <c r="AH198" s="105">
        <v>4.6083961023629003</v>
      </c>
      <c r="AI198" s="105">
        <v>4.5952218978549002</v>
      </c>
      <c r="AJ198" s="105">
        <v>5.7550296423278002</v>
      </c>
      <c r="AK198" s="105">
        <v>5.5677526701579998</v>
      </c>
      <c r="AL198" s="105">
        <v>6.4884744117575996</v>
      </c>
      <c r="AM198" s="105">
        <v>6.117570302102</v>
      </c>
      <c r="AN198" s="105">
        <v>7.9164288032557</v>
      </c>
      <c r="AO198" s="105">
        <v>7.8326456379536999</v>
      </c>
      <c r="AP198" s="105">
        <v>6.4578950890122</v>
      </c>
      <c r="AQ198" s="105">
        <v>7.7873139007071996</v>
      </c>
      <c r="AR198" s="105">
        <v>8.8814595938014005</v>
      </c>
      <c r="AS198" s="105">
        <v>7.6588860654381996</v>
      </c>
      <c r="AT198" s="105">
        <v>6.7333597621805001</v>
      </c>
      <c r="AU198" s="105">
        <v>6.895055646176</v>
      </c>
      <c r="AV198" s="105">
        <v>6.8292340403858001</v>
      </c>
      <c r="AW198" s="105">
        <v>6.4073119398211</v>
      </c>
      <c r="AX198" s="105">
        <v>6.8709733329105998</v>
      </c>
      <c r="AY198" s="105">
        <v>7.1561036754879996</v>
      </c>
      <c r="AZ198" s="105">
        <v>6.9135289147972996</v>
      </c>
      <c r="BA198" s="105">
        <v>8.5518130895959992</v>
      </c>
      <c r="BB198" s="105">
        <v>8.0929582208359996</v>
      </c>
      <c r="BC198" s="105">
        <v>8.1907583073476999</v>
      </c>
      <c r="BD198" s="105">
        <v>8.6953355778412007</v>
      </c>
    </row>
    <row r="199" spans="1:56" x14ac:dyDescent="0.2">
      <c r="A199" s="104" t="s">
        <v>34</v>
      </c>
      <c r="B199" s="105">
        <v>4594.8060197778996</v>
      </c>
      <c r="C199" s="105">
        <v>4459.6729813641996</v>
      </c>
      <c r="D199" s="105">
        <v>4710.5418899673996</v>
      </c>
      <c r="E199" s="105">
        <v>4896.6209967696004</v>
      </c>
      <c r="F199" s="105">
        <v>4727.4675528500002</v>
      </c>
      <c r="G199" s="105">
        <v>4515.4131171407998</v>
      </c>
      <c r="H199" s="105">
        <v>4815.8057336999</v>
      </c>
      <c r="I199" s="105">
        <v>4979.9936884495</v>
      </c>
      <c r="J199" s="105">
        <v>4969.8408051798997</v>
      </c>
      <c r="K199" s="105">
        <v>5006.6819714878002</v>
      </c>
      <c r="L199" s="105">
        <v>4780.1923479794004</v>
      </c>
      <c r="M199" s="105">
        <v>4709.0044714603</v>
      </c>
      <c r="N199" s="105">
        <v>4464.8147812761999</v>
      </c>
      <c r="O199" s="105">
        <v>4448.8295033025997</v>
      </c>
      <c r="P199" s="105">
        <v>4654.6277313896999</v>
      </c>
      <c r="Q199" s="105">
        <v>4680.8533955799003</v>
      </c>
      <c r="R199" s="105">
        <v>4643.3363489792</v>
      </c>
      <c r="S199" s="105">
        <v>4800.6939408025</v>
      </c>
      <c r="T199" s="105">
        <v>5021.1859399671002</v>
      </c>
      <c r="U199" s="105">
        <v>5078.8426550593003</v>
      </c>
      <c r="V199" s="105">
        <v>4983.6037028029004</v>
      </c>
      <c r="W199" s="105">
        <v>4939.0307171177001</v>
      </c>
      <c r="X199" s="105">
        <v>5016.9879295019</v>
      </c>
      <c r="Y199" s="105">
        <v>5135.5770163944999</v>
      </c>
      <c r="Z199" s="105">
        <v>5217.8955468924996</v>
      </c>
      <c r="AA199" s="105">
        <v>5271.4648144407001</v>
      </c>
      <c r="AB199" s="105">
        <v>5426.4742766399004</v>
      </c>
      <c r="AC199" s="105">
        <v>5699.5176025735</v>
      </c>
      <c r="AD199" s="105">
        <v>5744.8765290429001</v>
      </c>
      <c r="AE199" s="105">
        <v>5761.8713343580002</v>
      </c>
      <c r="AF199" s="105">
        <v>5928.7614217380997</v>
      </c>
      <c r="AG199" s="105">
        <v>5877.6293805229998</v>
      </c>
      <c r="AH199" s="105">
        <v>5726.7266968368003</v>
      </c>
      <c r="AI199" s="105">
        <v>5792.9233255692998</v>
      </c>
      <c r="AJ199" s="105">
        <v>5879.9871066879996</v>
      </c>
      <c r="AK199" s="105">
        <v>5888.1656639158</v>
      </c>
      <c r="AL199" s="105">
        <v>5790.0077952974998</v>
      </c>
      <c r="AM199" s="105">
        <v>5872.7013709250004</v>
      </c>
      <c r="AN199" s="105">
        <v>5689.2644206008999</v>
      </c>
      <c r="AO199" s="105">
        <v>5273.1151787257004</v>
      </c>
      <c r="AP199" s="105">
        <v>5521.4993394461999</v>
      </c>
      <c r="AQ199" s="105">
        <v>5307.6289134617</v>
      </c>
      <c r="AR199" s="105">
        <v>5087.7110265498004</v>
      </c>
      <c r="AS199" s="105">
        <v>5224.7088530435003</v>
      </c>
      <c r="AT199" s="105">
        <v>5243.7719862951999</v>
      </c>
      <c r="AU199" s="105">
        <v>5132.9840505959</v>
      </c>
      <c r="AV199" s="105">
        <v>5028.9519520472004</v>
      </c>
      <c r="AW199" s="105">
        <v>4959.4578861865002</v>
      </c>
      <c r="AX199" s="105">
        <v>5118.3743541122003</v>
      </c>
      <c r="AY199" s="105">
        <v>4967.9121513851996</v>
      </c>
      <c r="AZ199" s="105">
        <v>4466.87647672</v>
      </c>
      <c r="BA199" s="105">
        <v>4754.3784760790004</v>
      </c>
      <c r="BB199" s="105">
        <v>4815.7665315713002</v>
      </c>
      <c r="BC199" s="105">
        <v>4618.2675220375004</v>
      </c>
      <c r="BD199" s="105">
        <v>4632.1648758727997</v>
      </c>
    </row>
    <row r="200" spans="1:56" x14ac:dyDescent="0.2">
      <c r="A200" s="104" t="s">
        <v>231</v>
      </c>
      <c r="B200" s="105">
        <v>54.014010513061002</v>
      </c>
      <c r="C200" s="105">
        <v>54.280793998001002</v>
      </c>
      <c r="D200" s="105">
        <v>57.328508702754</v>
      </c>
      <c r="E200" s="105">
        <v>60.650919689685999</v>
      </c>
      <c r="F200" s="105">
        <v>64.274232819792999</v>
      </c>
      <c r="G200" s="105">
        <v>70.987934831491998</v>
      </c>
      <c r="H200" s="105">
        <v>71.811036878487997</v>
      </c>
      <c r="I200" s="105">
        <v>74.545997767594002</v>
      </c>
      <c r="J200" s="105">
        <v>78.580110814503996</v>
      </c>
      <c r="K200" s="105">
        <v>81.367473876098998</v>
      </c>
      <c r="L200" s="105">
        <v>87.650991276086003</v>
      </c>
      <c r="M200" s="105">
        <v>90.875504368112999</v>
      </c>
      <c r="N200" s="105">
        <v>94.047505045706004</v>
      </c>
      <c r="O200" s="105">
        <v>97.480247518780999</v>
      </c>
      <c r="P200" s="105">
        <v>101.24305887976</v>
      </c>
      <c r="Q200" s="105">
        <v>105.12769294800999</v>
      </c>
      <c r="R200" s="105">
        <v>109.50917844176</v>
      </c>
      <c r="S200" s="105">
        <v>113.64449067074</v>
      </c>
      <c r="T200" s="105">
        <v>116.40573625387</v>
      </c>
      <c r="U200" s="105">
        <v>117.85526566266</v>
      </c>
      <c r="V200" s="105">
        <v>127.85341948986</v>
      </c>
      <c r="W200" s="105">
        <v>128.12014299929999</v>
      </c>
      <c r="X200" s="105">
        <v>119.46666112769999</v>
      </c>
      <c r="Y200" s="105">
        <v>119.28078430044</v>
      </c>
      <c r="Z200" s="105">
        <v>113.67372404583</v>
      </c>
      <c r="AA200" s="105">
        <v>104.91197385759</v>
      </c>
      <c r="AB200" s="105">
        <v>108.12907580696999</v>
      </c>
      <c r="AC200" s="105">
        <v>108.0143131447</v>
      </c>
      <c r="AD200" s="105">
        <v>123.43470329246</v>
      </c>
      <c r="AE200" s="105">
        <v>124.22579231831</v>
      </c>
      <c r="AF200" s="105">
        <v>131.52211308515001</v>
      </c>
      <c r="AG200" s="105">
        <v>132.63344996453</v>
      </c>
      <c r="AH200" s="105">
        <v>136.88009331948001</v>
      </c>
      <c r="AI200" s="105">
        <v>128.97012206406001</v>
      </c>
      <c r="AJ200" s="105">
        <v>132.14571030193</v>
      </c>
      <c r="AK200" s="105">
        <v>125.52924691343</v>
      </c>
      <c r="AL200" s="105">
        <v>134.42238233905999</v>
      </c>
      <c r="AM200" s="105">
        <v>131.39484213468</v>
      </c>
      <c r="AN200" s="105">
        <v>137.28993044567</v>
      </c>
      <c r="AO200" s="105">
        <v>124.51201234019</v>
      </c>
      <c r="AP200" s="105">
        <v>135.80142834684</v>
      </c>
      <c r="AQ200" s="105">
        <v>138.67822349612999</v>
      </c>
      <c r="AR200" s="105">
        <v>123.18591947183999</v>
      </c>
      <c r="AS200" s="105">
        <v>121.41699026929</v>
      </c>
      <c r="AT200" s="105">
        <v>113.15945546085</v>
      </c>
      <c r="AU200" s="105">
        <v>107.55026821291</v>
      </c>
      <c r="AV200" s="105">
        <v>114.00779325904</v>
      </c>
      <c r="AW200" s="105">
        <v>118.26582822134</v>
      </c>
      <c r="AX200" s="105">
        <v>112.79489338427</v>
      </c>
      <c r="AY200" s="105">
        <v>115.11710962541</v>
      </c>
      <c r="AZ200" s="105">
        <v>123.94513385069</v>
      </c>
      <c r="BA200" s="105">
        <v>134.36065756747001</v>
      </c>
      <c r="BB200" s="105">
        <v>128.90818753029001</v>
      </c>
      <c r="BC200" s="105">
        <v>132.63063309098999</v>
      </c>
      <c r="BD200" s="105">
        <v>148.53880808808</v>
      </c>
    </row>
    <row r="201" spans="1:56" x14ac:dyDescent="0.2">
      <c r="A201" s="104" t="s">
        <v>192</v>
      </c>
      <c r="B201" s="105">
        <v>1.1435696883763001E-2</v>
      </c>
      <c r="C201" s="105">
        <v>1.143159300153E-2</v>
      </c>
      <c r="D201" s="105">
        <v>1.3827243914306999E-2</v>
      </c>
      <c r="E201" s="105">
        <v>1.3951784535163001E-2</v>
      </c>
      <c r="F201" s="105">
        <v>1.2488559957907E-2</v>
      </c>
      <c r="G201" s="105">
        <v>1.5023763479439E-2</v>
      </c>
      <c r="H201" s="105">
        <v>1.3671875991518E-2</v>
      </c>
      <c r="I201" s="105">
        <v>1.5049507480538999E-2</v>
      </c>
      <c r="J201" s="105">
        <v>1.5058007189459001E-2</v>
      </c>
      <c r="K201" s="105">
        <v>1.4903471109067E-2</v>
      </c>
      <c r="L201" s="105">
        <v>1.4744388251249E-2</v>
      </c>
      <c r="M201" s="105">
        <v>1.447947818627E-2</v>
      </c>
      <c r="N201" s="105">
        <v>1.3574111946185E-2</v>
      </c>
      <c r="O201" s="105">
        <v>1.3317081136114E-2</v>
      </c>
      <c r="P201" s="105">
        <v>1.4752388516895001E-2</v>
      </c>
      <c r="Q201" s="105">
        <v>1.4806255526325E-2</v>
      </c>
      <c r="R201" s="105">
        <v>1.3070064594081001E-2</v>
      </c>
      <c r="S201" s="105">
        <v>1.3857410458653E-2</v>
      </c>
      <c r="T201" s="105">
        <v>1.7479535057920999E-2</v>
      </c>
      <c r="U201" s="105">
        <v>2.8704093012825001E-2</v>
      </c>
      <c r="V201" s="105">
        <v>2.9422330804187002E-2</v>
      </c>
      <c r="W201" s="105">
        <v>2.8157817890285999E-2</v>
      </c>
      <c r="X201" s="105">
        <v>3.4175167057572002E-2</v>
      </c>
      <c r="Y201" s="105">
        <v>2.7807935454671001E-2</v>
      </c>
      <c r="Z201" s="105">
        <v>5.0897778471303001E-2</v>
      </c>
      <c r="AA201" s="105">
        <v>5.5563268725218003E-2</v>
      </c>
      <c r="AB201" s="105">
        <v>4.9628100333180998E-2</v>
      </c>
      <c r="AC201" s="105">
        <v>5.9804273482259002E-2</v>
      </c>
      <c r="AD201" s="105">
        <v>6.6772944740260007E-2</v>
      </c>
      <c r="AE201" s="105">
        <v>6.7560154626047003E-2</v>
      </c>
      <c r="AF201" s="105">
        <v>4.1906680725582998E-2</v>
      </c>
      <c r="AG201" s="105">
        <v>4.8512644503705002E-2</v>
      </c>
      <c r="AH201" s="105">
        <v>5.5607385564746002E-2</v>
      </c>
      <c r="AI201" s="105">
        <v>6.0059594006647003E-2</v>
      </c>
      <c r="AJ201" s="105">
        <v>6.4344995809597003E-2</v>
      </c>
      <c r="AK201" s="105">
        <v>6.6303961795552993E-2</v>
      </c>
      <c r="AL201" s="105">
        <v>7.3102776557146004E-2</v>
      </c>
      <c r="AM201" s="105">
        <v>7.8209574688760997E-2</v>
      </c>
      <c r="AN201" s="105">
        <v>8.1488221143184006E-2</v>
      </c>
      <c r="AO201" s="105">
        <v>0.12409728762329</v>
      </c>
      <c r="AP201" s="105">
        <v>9.7021002034236997E-2</v>
      </c>
      <c r="AQ201" s="105">
        <v>6.8967308054922002E-2</v>
      </c>
      <c r="AR201" s="105">
        <v>8.7632847391986998E-2</v>
      </c>
      <c r="AS201" s="105">
        <v>8.2508774638372001E-2</v>
      </c>
      <c r="AT201" s="105">
        <v>9.2196571898612995E-2</v>
      </c>
      <c r="AU201" s="105">
        <v>9.5072320590586998E-2</v>
      </c>
      <c r="AV201" s="105">
        <v>0.10116271405976</v>
      </c>
      <c r="AW201" s="105">
        <v>0.10914960732308999</v>
      </c>
      <c r="AX201" s="105">
        <v>0.11021128611309999</v>
      </c>
      <c r="AY201" s="105">
        <v>0.11651386205052</v>
      </c>
      <c r="AZ201" s="105">
        <v>0.12382358371211</v>
      </c>
      <c r="BA201" s="105">
        <v>0.11738888556950999</v>
      </c>
      <c r="BB201" s="105">
        <v>0.12712738617141001</v>
      </c>
      <c r="BC201" s="105">
        <v>0.12751891323285</v>
      </c>
      <c r="BD201" s="105">
        <v>0.13198389123998</v>
      </c>
    </row>
    <row r="202" spans="1:56" x14ac:dyDescent="0.2">
      <c r="A202" s="104" t="s">
        <v>233</v>
      </c>
      <c r="B202" s="105">
        <v>59.320078113644001</v>
      </c>
      <c r="C202" s="105">
        <v>57.940538410437</v>
      </c>
      <c r="D202" s="105">
        <v>59.531099223947002</v>
      </c>
      <c r="E202" s="105">
        <v>67.223953651048006</v>
      </c>
      <c r="F202" s="105">
        <v>66.197568834001999</v>
      </c>
      <c r="G202" s="105">
        <v>62.603646052233998</v>
      </c>
      <c r="H202" s="105">
        <v>66.023230167636001</v>
      </c>
      <c r="I202" s="105">
        <v>67.843879409603005</v>
      </c>
      <c r="J202" s="105">
        <v>73.012939497364002</v>
      </c>
      <c r="K202" s="105">
        <v>82.596993115049997</v>
      </c>
      <c r="L202" s="105">
        <v>90.610780057306997</v>
      </c>
      <c r="M202" s="105">
        <v>91.104177313641003</v>
      </c>
      <c r="N202" s="105">
        <v>92.963472550087005</v>
      </c>
      <c r="O202" s="105">
        <v>90.815776478906997</v>
      </c>
      <c r="P202" s="105">
        <v>94.237172397430001</v>
      </c>
      <c r="Q202" s="105">
        <v>92.073951922557001</v>
      </c>
      <c r="R202" s="105">
        <v>92.569395970786005</v>
      </c>
      <c r="S202" s="105">
        <v>97.165781979016003</v>
      </c>
      <c r="T202" s="105">
        <v>93.527459452561999</v>
      </c>
      <c r="U202" s="105">
        <v>99.597716121535001</v>
      </c>
      <c r="V202" s="105">
        <v>102.57976028042</v>
      </c>
      <c r="W202" s="105">
        <v>105.38210626886</v>
      </c>
      <c r="X202" s="105">
        <v>106.22152795027</v>
      </c>
      <c r="Y202" s="105">
        <v>110.19071752310001</v>
      </c>
      <c r="Z202" s="105">
        <v>122.55049150071</v>
      </c>
      <c r="AA202" s="105">
        <v>119.91974144828001</v>
      </c>
      <c r="AB202" s="105">
        <v>133.44700590959999</v>
      </c>
      <c r="AC202" s="105">
        <v>133.82262484560999</v>
      </c>
      <c r="AD202" s="105">
        <v>135.55798985979001</v>
      </c>
      <c r="AE202" s="105">
        <v>131.93263167583001</v>
      </c>
      <c r="AF202" s="105">
        <v>137.74529544327001</v>
      </c>
      <c r="AG202" s="105">
        <v>143.27876801884</v>
      </c>
      <c r="AH202" s="105">
        <v>148.09547629143</v>
      </c>
      <c r="AI202" s="105">
        <v>143.00089006467999</v>
      </c>
      <c r="AJ202" s="105">
        <v>149.70404889619999</v>
      </c>
      <c r="AK202" s="105">
        <v>155.93776463307</v>
      </c>
      <c r="AL202" s="105">
        <v>158.98412284845</v>
      </c>
      <c r="AM202" s="105">
        <v>155.97020306568999</v>
      </c>
      <c r="AN202" s="105">
        <v>164.10346860407</v>
      </c>
      <c r="AO202" s="105">
        <v>165.24845979382999</v>
      </c>
      <c r="AP202" s="105">
        <v>176.79496601516999</v>
      </c>
      <c r="AQ202" s="105">
        <v>172.96153124167</v>
      </c>
      <c r="AR202" s="105">
        <v>193.79410534632001</v>
      </c>
      <c r="AS202" s="105">
        <v>192.96742769048001</v>
      </c>
      <c r="AT202" s="105">
        <v>191.92235096722999</v>
      </c>
      <c r="AU202" s="105">
        <v>175.93392772772</v>
      </c>
      <c r="AV202" s="105">
        <v>162.93784663841001</v>
      </c>
      <c r="AW202" s="105">
        <v>151.96194042051999</v>
      </c>
      <c r="AX202" s="105">
        <v>137.79129962029</v>
      </c>
      <c r="AY202" s="105">
        <v>120.37242925879001</v>
      </c>
      <c r="AZ202" s="105">
        <v>76.665741905204001</v>
      </c>
      <c r="BA202" s="105">
        <v>75.873037851587</v>
      </c>
      <c r="BB202" s="105">
        <v>92.004002025825997</v>
      </c>
      <c r="BC202" s="105">
        <v>96.390282975510999</v>
      </c>
      <c r="BD202" s="105">
        <v>96.411415596536997</v>
      </c>
    </row>
    <row r="203" spans="1:56" x14ac:dyDescent="0.2">
      <c r="A203" s="104" t="s">
        <v>64</v>
      </c>
      <c r="B203" s="105">
        <v>7.3467961579830997E-3</v>
      </c>
      <c r="C203" s="105">
        <v>7.3420563623178003E-3</v>
      </c>
      <c r="D203" s="105">
        <v>8.9364006108984002E-3</v>
      </c>
      <c r="E203" s="105">
        <v>9.0163443699548002E-3</v>
      </c>
      <c r="F203" s="105">
        <v>8.0376442649835993E-3</v>
      </c>
      <c r="G203" s="105">
        <v>9.7245497975593006E-3</v>
      </c>
      <c r="H203" s="105">
        <v>8.8197752269763997E-3</v>
      </c>
      <c r="I203" s="105">
        <v>9.7346337259177004E-3</v>
      </c>
      <c r="J203" s="105">
        <v>9.7369461381674998E-3</v>
      </c>
      <c r="K203" s="105">
        <v>9.6311674426677006E-3</v>
      </c>
      <c r="L203" s="105">
        <v>9.5232675133306993E-3</v>
      </c>
      <c r="M203" s="105">
        <v>1.3972796292872999E-2</v>
      </c>
      <c r="N203" s="105">
        <v>1.3065989801213001E-2</v>
      </c>
      <c r="O203" s="105">
        <v>1.2808305463722001E-2</v>
      </c>
      <c r="P203" s="105">
        <v>9.5302558594639007E-3</v>
      </c>
      <c r="Q203" s="105">
        <v>9.5676638642854007E-3</v>
      </c>
      <c r="R203" s="105">
        <v>6.0762333537459001E-3</v>
      </c>
      <c r="S203" s="105">
        <v>1.6916024700431E-2</v>
      </c>
      <c r="T203" s="105">
        <v>1.8262150144969999E-2</v>
      </c>
      <c r="U203" s="105">
        <v>1.8724592811233998E-2</v>
      </c>
      <c r="V203" s="105">
        <v>1.8288866706275001E-2</v>
      </c>
      <c r="W203" s="105">
        <v>1.8369505443978001E-2</v>
      </c>
      <c r="X203" s="105">
        <v>1.8499098164428001E-2</v>
      </c>
      <c r="Y203" s="105">
        <v>1.8033761693708E-2</v>
      </c>
      <c r="Z203" s="105">
        <v>1.8375392104808999E-2</v>
      </c>
      <c r="AA203" s="105">
        <v>1.806198579739E-2</v>
      </c>
      <c r="AB203" s="105">
        <v>2.3453316190318999E-2</v>
      </c>
      <c r="AC203" s="105">
        <v>2.4080915144205999E-2</v>
      </c>
      <c r="AD203" s="105">
        <v>2.4743508268035001E-2</v>
      </c>
      <c r="AE203" s="105">
        <v>2.5070593280028999E-2</v>
      </c>
      <c r="AF203" s="105">
        <v>2.7761338014690998E-2</v>
      </c>
      <c r="AG203" s="105">
        <v>2.7669144387045E-2</v>
      </c>
      <c r="AH203" s="105">
        <v>3.0947411454717001E-2</v>
      </c>
      <c r="AI203" s="105">
        <v>3.4415043327342E-2</v>
      </c>
      <c r="AJ203" s="105">
        <v>3.5504178166859003E-2</v>
      </c>
      <c r="AK203" s="105">
        <v>3.7289377486159E-2</v>
      </c>
      <c r="AL203" s="105">
        <v>4.4793962269856998E-2</v>
      </c>
      <c r="AM203" s="105">
        <v>4.8631703898452998E-2</v>
      </c>
      <c r="AN203" s="105">
        <v>5.4915096111623998E-2</v>
      </c>
      <c r="AO203" s="105">
        <v>6.3405721010244998E-2</v>
      </c>
      <c r="AP203" s="105">
        <v>7.0492197004116006E-2</v>
      </c>
      <c r="AQ203" s="105">
        <v>5.5186360658530997E-2</v>
      </c>
      <c r="AR203" s="105">
        <v>5.7092051006987998E-2</v>
      </c>
      <c r="AS203" s="105">
        <v>6.5412661549729995E-2</v>
      </c>
      <c r="AT203" s="105">
        <v>7.0042090409368998E-2</v>
      </c>
      <c r="AU203" s="105">
        <v>7.1710181374607995E-2</v>
      </c>
      <c r="AV203" s="105">
        <v>7.7227504794830995E-2</v>
      </c>
      <c r="AW203" s="105">
        <v>6.7093181886623998E-2</v>
      </c>
      <c r="AX203" s="105">
        <v>6.6467531348582007E-2</v>
      </c>
      <c r="AY203" s="105">
        <v>8.7369070183180006E-2</v>
      </c>
      <c r="AZ203" s="105">
        <v>8.4555771574263999E-2</v>
      </c>
      <c r="BA203" s="105">
        <v>8.4484816641685001E-2</v>
      </c>
      <c r="BB203" s="105">
        <v>8.8415526545313997E-2</v>
      </c>
      <c r="BC203" s="105">
        <v>8.8694309938328997E-2</v>
      </c>
      <c r="BD203" s="105">
        <v>9.1810282048847003E-2</v>
      </c>
    </row>
    <row r="204" spans="1:56" x14ac:dyDescent="0.2">
      <c r="A204" s="104" t="s">
        <v>306</v>
      </c>
      <c r="B204" s="105">
        <v>17.507289823320001</v>
      </c>
      <c r="C204" s="105">
        <v>17.523275448343998</v>
      </c>
      <c r="D204" s="105">
        <v>16.984330707954001</v>
      </c>
      <c r="E204" s="105">
        <v>18.926270880941001</v>
      </c>
      <c r="F204" s="105">
        <v>15.778427005424</v>
      </c>
      <c r="G204" s="105">
        <v>18.559329924206001</v>
      </c>
      <c r="H204" s="105">
        <v>13.559383708888999</v>
      </c>
      <c r="I204" s="105">
        <v>14.752542515696</v>
      </c>
      <c r="J204" s="105">
        <v>14.936298906786</v>
      </c>
      <c r="K204" s="105">
        <v>15.579584822537999</v>
      </c>
      <c r="L204" s="105">
        <v>16.271213375575002</v>
      </c>
      <c r="M204" s="105">
        <v>16.739734034921</v>
      </c>
      <c r="N204" s="105">
        <v>18.123802900013001</v>
      </c>
      <c r="O204" s="105">
        <v>19.543674447707001</v>
      </c>
      <c r="P204" s="105">
        <v>19.596884399227999</v>
      </c>
      <c r="Q204" s="105">
        <v>19.757784566234999</v>
      </c>
      <c r="R204" s="105">
        <v>21.684787948781999</v>
      </c>
      <c r="S204" s="105">
        <v>24.118455654906999</v>
      </c>
      <c r="T204" s="105">
        <v>23.675092970230999</v>
      </c>
      <c r="U204" s="105">
        <v>20.330475344446</v>
      </c>
      <c r="V204" s="105">
        <v>20.577763984343999</v>
      </c>
      <c r="W204" s="105">
        <v>20.720608915351001</v>
      </c>
      <c r="X204" s="105">
        <v>21.702500109409002</v>
      </c>
      <c r="Y204" s="105">
        <v>25.414991516183999</v>
      </c>
      <c r="Z204" s="105">
        <v>29.881424845329001</v>
      </c>
      <c r="AA204" s="105">
        <v>34.372143261081</v>
      </c>
      <c r="AB204" s="105">
        <v>38.706611592535999</v>
      </c>
      <c r="AC204" s="105">
        <v>44.644048947007001</v>
      </c>
      <c r="AD204" s="105">
        <v>49.892278302401003</v>
      </c>
      <c r="AE204" s="105">
        <v>51.103785869840998</v>
      </c>
      <c r="AF204" s="105">
        <v>56.535615510908002</v>
      </c>
      <c r="AG204" s="105">
        <v>62.091684005589997</v>
      </c>
      <c r="AH204" s="105">
        <v>73.081777979520993</v>
      </c>
      <c r="AI204" s="105">
        <v>77.646326257444997</v>
      </c>
      <c r="AJ204" s="105">
        <v>91.927356910266994</v>
      </c>
      <c r="AK204" s="105">
        <v>100.54948766247</v>
      </c>
      <c r="AL204" s="105">
        <v>103.15998753129</v>
      </c>
      <c r="AM204" s="105">
        <v>114.3139852426</v>
      </c>
      <c r="AN204" s="105">
        <v>125.79164537002001</v>
      </c>
      <c r="AO204" s="105">
        <v>140.82426003623999</v>
      </c>
      <c r="AP204" s="105">
        <v>156.78393724832</v>
      </c>
      <c r="AQ204" s="105">
        <v>156.76641631145</v>
      </c>
      <c r="AR204" s="105">
        <v>156.22434884501001</v>
      </c>
      <c r="AS204" s="105">
        <v>163.15985064508001</v>
      </c>
      <c r="AT204" s="105">
        <v>178.94219688127001</v>
      </c>
      <c r="AU204" s="105">
        <v>200.81830530961</v>
      </c>
      <c r="AV204" s="105">
        <v>223.80509621093</v>
      </c>
      <c r="AW204" s="105">
        <v>229.25385798718</v>
      </c>
      <c r="AX204" s="105">
        <v>282.09732801054002</v>
      </c>
      <c r="AY204" s="105">
        <v>336.52882079086999</v>
      </c>
      <c r="AZ204" s="105">
        <v>348.33150805780002</v>
      </c>
      <c r="BA204" s="105">
        <v>336.17029863988</v>
      </c>
      <c r="BB204" s="105">
        <v>343.99986095366</v>
      </c>
      <c r="BC204" s="105">
        <v>390.72530676244003</v>
      </c>
      <c r="BD204" s="105">
        <v>430.81922680525997</v>
      </c>
    </row>
    <row r="205" spans="1:56" x14ac:dyDescent="0.2">
      <c r="A205" s="104" t="s">
        <v>232</v>
      </c>
      <c r="B205" s="105">
        <v>7.5124930819517002E-2</v>
      </c>
      <c r="C205" s="105">
        <v>7.5137695352808995E-2</v>
      </c>
      <c r="D205" s="105">
        <v>8.0120264034862998E-2</v>
      </c>
      <c r="E205" s="105">
        <v>9.6387732335734999E-2</v>
      </c>
      <c r="F205" s="105">
        <v>0.11829344795704</v>
      </c>
      <c r="G205" s="105">
        <v>9.7719045006363997E-2</v>
      </c>
      <c r="H205" s="105">
        <v>9.6286992907211003E-2</v>
      </c>
      <c r="I205" s="105">
        <v>0.10166614515862001</v>
      </c>
      <c r="J205" s="105">
        <v>0.10089544806092</v>
      </c>
      <c r="K205" s="105">
        <v>0.10842174084387</v>
      </c>
      <c r="L205" s="105">
        <v>0.11675050196863</v>
      </c>
      <c r="M205" s="105">
        <v>0.10116667152382</v>
      </c>
      <c r="N205" s="105">
        <v>9.9662391483144E-2</v>
      </c>
      <c r="O205" s="105">
        <v>9.8488432526786004E-2</v>
      </c>
      <c r="P205" s="105">
        <v>8.7885945714787E-2</v>
      </c>
      <c r="Q205" s="105">
        <v>0.11076033014908999</v>
      </c>
      <c r="R205" s="105">
        <v>8.9128458527855003E-2</v>
      </c>
      <c r="S205" s="105">
        <v>8.7924583720853003E-2</v>
      </c>
      <c r="T205" s="105">
        <v>0.11577547695547</v>
      </c>
      <c r="U205" s="105">
        <v>9.8422451600247998E-2</v>
      </c>
      <c r="V205" s="105">
        <v>0.10188541258358</v>
      </c>
      <c r="W205" s="105">
        <v>9.4973701828268003E-2</v>
      </c>
      <c r="X205" s="105">
        <v>5.3190732727883001E-2</v>
      </c>
      <c r="Y205" s="105">
        <v>5.3768061349077002E-2</v>
      </c>
      <c r="Z205" s="105">
        <v>5.5260940311368002E-2</v>
      </c>
      <c r="AA205" s="105">
        <v>5.0182095647022001E-2</v>
      </c>
      <c r="AB205" s="105">
        <v>5.0620768505450997E-2</v>
      </c>
      <c r="AC205" s="105">
        <v>5.2148533437704002E-2</v>
      </c>
      <c r="AD205" s="105">
        <v>5.3654364231300003E-2</v>
      </c>
      <c r="AE205" s="105">
        <v>5.3574243655017999E-2</v>
      </c>
      <c r="AF205" s="105">
        <v>8.3959852708148999E-2</v>
      </c>
      <c r="AG205" s="105">
        <v>9.7673194370084995E-2</v>
      </c>
      <c r="AH205" s="105">
        <v>9.6142452184620003E-2</v>
      </c>
      <c r="AI205" s="105">
        <v>0.11221345084988001</v>
      </c>
      <c r="AJ205" s="105">
        <v>8.7423060531303998E-2</v>
      </c>
      <c r="AK205" s="105">
        <v>8.9219844057787004E-2</v>
      </c>
      <c r="AL205" s="105">
        <v>8.0333078861228993E-2</v>
      </c>
      <c r="AM205" s="105">
        <v>0.13100327092590999</v>
      </c>
      <c r="AN205" s="105">
        <v>0.12873682876257</v>
      </c>
      <c r="AO205" s="105">
        <v>0.1442915888754</v>
      </c>
      <c r="AP205" s="105">
        <v>0.15486060199488999</v>
      </c>
      <c r="AQ205" s="105">
        <v>0.17965894257767001</v>
      </c>
      <c r="AR205" s="105">
        <v>0.14768266636381999</v>
      </c>
      <c r="AS205" s="105">
        <v>0.15104409075471001</v>
      </c>
      <c r="AT205" s="105">
        <v>0.17527970962483999</v>
      </c>
      <c r="AU205" s="105">
        <v>0.15922454325954999</v>
      </c>
      <c r="AV205" s="105">
        <v>0.16588084963531</v>
      </c>
      <c r="AW205" s="105">
        <v>0.16636502543661</v>
      </c>
      <c r="AX205" s="105">
        <v>0.22876880715684</v>
      </c>
      <c r="AY205" s="105">
        <v>0.21900202810291999</v>
      </c>
      <c r="AZ205" s="105">
        <v>0.25151304423576998</v>
      </c>
      <c r="BA205" s="105">
        <v>0.29090976950313002</v>
      </c>
      <c r="BB205" s="105">
        <v>0.27093590770105003</v>
      </c>
      <c r="BC205" s="105">
        <v>0.27170192236466001</v>
      </c>
      <c r="BD205" s="105">
        <v>0.28510652791744001</v>
      </c>
    </row>
    <row r="206" spans="1:56" x14ac:dyDescent="0.2">
      <c r="A206" s="104" t="s">
        <v>193</v>
      </c>
      <c r="B206" s="105">
        <v>6.5838462433208997E-2</v>
      </c>
      <c r="C206" s="105">
        <v>6.5844777044990005E-2</v>
      </c>
      <c r="D206" s="105">
        <v>7.0198384380400006E-2</v>
      </c>
      <c r="E206" s="105">
        <v>8.4427667136126996E-2</v>
      </c>
      <c r="F206" s="105">
        <v>0.10358704096899</v>
      </c>
      <c r="G206" s="105">
        <v>8.5576077782956006E-2</v>
      </c>
      <c r="H206" s="105">
        <v>8.4316425169199002E-2</v>
      </c>
      <c r="I206" s="105">
        <v>8.9021826031677007E-2</v>
      </c>
      <c r="J206" s="105">
        <v>8.8338480979297002E-2</v>
      </c>
      <c r="K206" s="105">
        <v>9.4917079206743998E-2</v>
      </c>
      <c r="L206" s="105">
        <v>0.10219797636087</v>
      </c>
      <c r="M206" s="105">
        <v>0.10114410547046999</v>
      </c>
      <c r="N206" s="105">
        <v>0.11380452076545999</v>
      </c>
      <c r="O206" s="105">
        <v>0.11244987114882</v>
      </c>
      <c r="P206" s="105">
        <v>0.12529498033327</v>
      </c>
      <c r="Q206" s="105">
        <v>0.11070115768623</v>
      </c>
      <c r="R206" s="105">
        <v>8.3646322837842998E-2</v>
      </c>
      <c r="S206" s="105">
        <v>9.5215024217911004E-2</v>
      </c>
      <c r="T206" s="105">
        <v>9.5859223272955998E-2</v>
      </c>
      <c r="U206" s="105">
        <v>0.11859925834386</v>
      </c>
      <c r="V206" s="105">
        <v>0.12276109176317999</v>
      </c>
      <c r="W206" s="105">
        <v>0.12730548658869001</v>
      </c>
      <c r="X206" s="105">
        <v>0.12431754016080999</v>
      </c>
      <c r="Y206" s="105">
        <v>0.14130871311580001</v>
      </c>
      <c r="Z206" s="105">
        <v>0.14523294276847001</v>
      </c>
      <c r="AA206" s="105">
        <v>0.13176663929901</v>
      </c>
      <c r="AB206" s="105">
        <v>0.13295743624952</v>
      </c>
      <c r="AC206" s="105">
        <v>0.13696345857725001</v>
      </c>
      <c r="AD206" s="105">
        <v>0.14092228943245</v>
      </c>
      <c r="AE206" s="105">
        <v>0.14068425552843999</v>
      </c>
      <c r="AF206" s="105">
        <v>0.18598723137102</v>
      </c>
      <c r="AG206" s="105">
        <v>0.20085099188165001</v>
      </c>
      <c r="AH206" s="105">
        <v>0.20755760313084001</v>
      </c>
      <c r="AI206" s="105">
        <v>0.21426626787211001</v>
      </c>
      <c r="AJ206" s="105">
        <v>0.21060700863052001</v>
      </c>
      <c r="AK206" s="105">
        <v>0.21783473176303</v>
      </c>
      <c r="AL206" s="105">
        <v>0.21870400045968</v>
      </c>
      <c r="AM206" s="105">
        <v>0.23812519317719999</v>
      </c>
      <c r="AN206" s="105">
        <v>0.24416654129348001</v>
      </c>
      <c r="AO206" s="105">
        <v>0.24823364564916001</v>
      </c>
      <c r="AP206" s="105">
        <v>0.26307666142028002</v>
      </c>
      <c r="AQ206" s="105">
        <v>0.26769066240734002</v>
      </c>
      <c r="AR206" s="105">
        <v>0.26814618231449</v>
      </c>
      <c r="AS206" s="105">
        <v>0.27876873293971</v>
      </c>
      <c r="AT206" s="105">
        <v>0.28654387307092999</v>
      </c>
      <c r="AU206" s="105">
        <v>0.32882797349232001</v>
      </c>
      <c r="AV206" s="105">
        <v>0.35416153798791999</v>
      </c>
      <c r="AW206" s="105">
        <v>0.31653133709298997</v>
      </c>
      <c r="AX206" s="105">
        <v>0.34465262408497999</v>
      </c>
      <c r="AY206" s="105">
        <v>0.37345648764859002</v>
      </c>
      <c r="AZ206" s="105">
        <v>0.31317730025459001</v>
      </c>
      <c r="BA206" s="105">
        <v>0.34345568088071998</v>
      </c>
      <c r="BB206" s="105">
        <v>0.33243631224370002</v>
      </c>
      <c r="BC206" s="105">
        <v>0.33333695484943998</v>
      </c>
      <c r="BD206" s="105">
        <v>0.34975752102376001</v>
      </c>
    </row>
    <row r="207" spans="1:56" x14ac:dyDescent="0.2">
      <c r="A207" s="104" t="s">
        <v>235</v>
      </c>
      <c r="B207" s="105">
        <v>1.6275747447746001</v>
      </c>
      <c r="C207" s="105">
        <v>1.6407604156791</v>
      </c>
      <c r="D207" s="105">
        <v>1.9250716795417999</v>
      </c>
      <c r="E207" s="105">
        <v>2.3423330674656002</v>
      </c>
      <c r="F207" s="105">
        <v>2.3310823604809001</v>
      </c>
      <c r="G207" s="105">
        <v>2.2323567494590999</v>
      </c>
      <c r="H207" s="105">
        <v>2.7307839327532002</v>
      </c>
      <c r="I207" s="105">
        <v>2.7765580839276001</v>
      </c>
      <c r="J207" s="105">
        <v>3.0454946110149002</v>
      </c>
      <c r="K207" s="105">
        <v>3.2563719162025002</v>
      </c>
      <c r="L207" s="105">
        <v>4.1024126295265004</v>
      </c>
      <c r="M207" s="105">
        <v>4.1160829415544002</v>
      </c>
      <c r="N207" s="105">
        <v>4.5912988525404002</v>
      </c>
      <c r="O207" s="105">
        <v>5.0500363459519004</v>
      </c>
      <c r="P207" s="105">
        <v>5.164981159241</v>
      </c>
      <c r="Q207" s="105">
        <v>5.5124982155052002</v>
      </c>
      <c r="R207" s="105">
        <v>5.8201075125618997</v>
      </c>
      <c r="S207" s="105">
        <v>6.3752071443062004</v>
      </c>
      <c r="T207" s="105">
        <v>6.8669793759855997</v>
      </c>
      <c r="U207" s="105">
        <v>7.0879055178753001</v>
      </c>
      <c r="V207" s="105">
        <v>7.1073595002517003</v>
      </c>
      <c r="W207" s="105">
        <v>8.9023965728629992</v>
      </c>
      <c r="X207" s="105">
        <v>9.5953485528530997</v>
      </c>
      <c r="Y207" s="105">
        <v>8.6787919477201001</v>
      </c>
      <c r="Z207" s="105">
        <v>10.025926791754999</v>
      </c>
      <c r="AA207" s="105">
        <v>11.156383089019</v>
      </c>
      <c r="AB207" s="105">
        <v>11.423935192099</v>
      </c>
      <c r="AC207" s="105">
        <v>12.288564085829</v>
      </c>
      <c r="AD207" s="105">
        <v>13.084048892358</v>
      </c>
      <c r="AE207" s="105">
        <v>14.740544348776</v>
      </c>
      <c r="AF207" s="105">
        <v>15.745203914183</v>
      </c>
      <c r="AG207" s="105">
        <v>16.770399487515</v>
      </c>
      <c r="AH207" s="105">
        <v>16.816624364138999</v>
      </c>
      <c r="AI207" s="105">
        <v>19.536019495009999</v>
      </c>
      <c r="AJ207" s="105">
        <v>20.440884839319999</v>
      </c>
      <c r="AK207" s="105">
        <v>22.023184801343</v>
      </c>
      <c r="AL207" s="105">
        <v>22.945956503556001</v>
      </c>
      <c r="AM207" s="105">
        <v>24.323888572670999</v>
      </c>
      <c r="AN207" s="105">
        <v>25.246838493889999</v>
      </c>
      <c r="AO207" s="105">
        <v>27.634899042010002</v>
      </c>
      <c r="AP207" s="105">
        <v>26.344674273037</v>
      </c>
      <c r="AQ207" s="105">
        <v>23.001010645219001</v>
      </c>
      <c r="AR207" s="105">
        <v>22.002848140345002</v>
      </c>
      <c r="AS207" s="105">
        <v>28.788120211022001</v>
      </c>
      <c r="AT207" s="105">
        <v>28.355799967050999</v>
      </c>
      <c r="AU207" s="105">
        <v>14.252326415242999</v>
      </c>
      <c r="AV207" s="105">
        <v>10.62955506424</v>
      </c>
      <c r="AW207" s="105">
        <v>9.8260482153087008</v>
      </c>
      <c r="AX207" s="105">
        <v>11.993287476087</v>
      </c>
      <c r="AY207" s="105">
        <v>12.34231997244</v>
      </c>
      <c r="AZ207" s="105">
        <v>11.317349591077001</v>
      </c>
      <c r="BA207" s="105">
        <v>11.219081096675</v>
      </c>
      <c r="BB207" s="105">
        <v>10.984095723969</v>
      </c>
      <c r="BC207" s="105">
        <v>10.625380327777</v>
      </c>
      <c r="BD207" s="105">
        <v>10.580331084598001</v>
      </c>
    </row>
    <row r="208" spans="1:56" x14ac:dyDescent="0.2">
      <c r="A208" s="104" t="s">
        <v>205</v>
      </c>
      <c r="B208" s="105">
        <v>185.56328714349999</v>
      </c>
      <c r="C208" s="105">
        <v>184.45962191679999</v>
      </c>
      <c r="D208" s="105">
        <v>191.09626299550999</v>
      </c>
      <c r="E208" s="105">
        <v>208.25939940085999</v>
      </c>
      <c r="F208" s="105">
        <v>215.00077897112999</v>
      </c>
      <c r="G208" s="105">
        <v>230.92210094902001</v>
      </c>
      <c r="H208" s="105">
        <v>245.33975918517999</v>
      </c>
      <c r="I208" s="105">
        <v>245.09752200377</v>
      </c>
      <c r="J208" s="105">
        <v>223.05687284250001</v>
      </c>
      <c r="K208" s="105">
        <v>228.56645327107</v>
      </c>
      <c r="L208" s="105">
        <v>242.7986705719</v>
      </c>
      <c r="M208" s="105">
        <v>256.48399826342001</v>
      </c>
      <c r="N208" s="105">
        <v>262.97733227788001</v>
      </c>
      <c r="O208" s="105">
        <v>265.16740136363001</v>
      </c>
      <c r="P208" s="105">
        <v>282.70462663246002</v>
      </c>
      <c r="Q208" s="105">
        <v>287.40349337354002</v>
      </c>
      <c r="R208" s="105">
        <v>285.08219275556002</v>
      </c>
      <c r="S208" s="105">
        <v>301.13185168833002</v>
      </c>
      <c r="T208" s="105">
        <v>304.72564642799</v>
      </c>
      <c r="U208" s="105">
        <v>301.44464838102999</v>
      </c>
      <c r="V208" s="105">
        <v>314.21487965246001</v>
      </c>
      <c r="W208" s="105">
        <v>306.11505070766998</v>
      </c>
      <c r="X208" s="105">
        <v>299.63970330522</v>
      </c>
      <c r="Y208" s="105">
        <v>301.79071945119</v>
      </c>
      <c r="Z208" s="105">
        <v>308.56138215293998</v>
      </c>
      <c r="AA208" s="105">
        <v>325.17849805650002</v>
      </c>
      <c r="AB208" s="105">
        <v>336.33768986155002</v>
      </c>
      <c r="AC208" s="105">
        <v>351.19887847755001</v>
      </c>
      <c r="AD208" s="105">
        <v>357.25640298485001</v>
      </c>
      <c r="AE208" s="105">
        <v>340.76635941157002</v>
      </c>
      <c r="AF208" s="105">
        <v>347.28316768686</v>
      </c>
      <c r="AG208" s="105">
        <v>357.37882377432999</v>
      </c>
      <c r="AH208" s="105">
        <v>370.77282817231003</v>
      </c>
      <c r="AI208" s="105">
        <v>393.57597859612002</v>
      </c>
      <c r="AJ208" s="105">
        <v>425.74694840896001</v>
      </c>
      <c r="AK208" s="105">
        <v>436.25538145162</v>
      </c>
      <c r="AL208" s="105">
        <v>440.60636540859002</v>
      </c>
      <c r="AM208" s="105">
        <v>459.95207497156002</v>
      </c>
      <c r="AN208" s="105">
        <v>487.92464608800998</v>
      </c>
      <c r="AO208" s="105">
        <v>456.945887433</v>
      </c>
      <c r="AP208" s="105">
        <v>464.35320225513999</v>
      </c>
      <c r="AQ208" s="105">
        <v>443.97185751628001</v>
      </c>
      <c r="AR208" s="105">
        <v>461.27559512059997</v>
      </c>
      <c r="AS208" s="105">
        <v>475.08909501029001</v>
      </c>
      <c r="AT208" s="105">
        <v>486.60072701837998</v>
      </c>
      <c r="AU208" s="105">
        <v>462.26770705359002</v>
      </c>
      <c r="AV208" s="105">
        <v>460.19594581450002</v>
      </c>
      <c r="AW208" s="105">
        <v>469.58334184045998</v>
      </c>
      <c r="AX208" s="105">
        <v>473.41822941356997</v>
      </c>
      <c r="AY208" s="105">
        <v>477.54464093253</v>
      </c>
      <c r="AZ208" s="105">
        <v>450.86165523190999</v>
      </c>
      <c r="BA208" s="105">
        <v>448.56348500621999</v>
      </c>
      <c r="BB208" s="105">
        <v>429.32811880154998</v>
      </c>
      <c r="BC208" s="105">
        <v>427.26692645559001</v>
      </c>
      <c r="BD208" s="105">
        <v>440.16775174881002</v>
      </c>
    </row>
    <row r="209" spans="1:56" x14ac:dyDescent="0.2">
      <c r="A209" s="104" t="s">
        <v>236</v>
      </c>
      <c r="B209" s="105">
        <v>3.7004117611880001</v>
      </c>
      <c r="C209" s="105">
        <v>3.8574690225163</v>
      </c>
      <c r="D209" s="105">
        <v>4.2657668192355001</v>
      </c>
      <c r="E209" s="105">
        <v>4.5698443211016997</v>
      </c>
      <c r="F209" s="105">
        <v>4.6143750014356</v>
      </c>
      <c r="G209" s="105">
        <v>4.7791370419929002</v>
      </c>
      <c r="H209" s="105">
        <v>4.7828547146261</v>
      </c>
      <c r="I209" s="105">
        <v>4.3363074744026999</v>
      </c>
      <c r="J209" s="105">
        <v>4.1272422544092997</v>
      </c>
      <c r="K209" s="105">
        <v>3.7517407778491001</v>
      </c>
      <c r="L209" s="105">
        <v>3.7469736497852999</v>
      </c>
      <c r="M209" s="105">
        <v>3.4468521010720998</v>
      </c>
      <c r="N209" s="105">
        <v>3.3381174611076001</v>
      </c>
      <c r="O209" s="105">
        <v>3.2461368193175999</v>
      </c>
      <c r="P209" s="105">
        <v>3.1867168983440002</v>
      </c>
      <c r="Q209" s="105">
        <v>3.1912482347852</v>
      </c>
      <c r="R209" s="105">
        <v>3.2862455876794998</v>
      </c>
      <c r="S209" s="105">
        <v>3.2524330916501998</v>
      </c>
      <c r="T209" s="105">
        <v>3.5292842368355002</v>
      </c>
      <c r="U209" s="105">
        <v>3.6516299889154</v>
      </c>
      <c r="V209" s="105">
        <v>3.0287225513051999</v>
      </c>
      <c r="W209" s="105">
        <v>3.1362165924998</v>
      </c>
      <c r="X209" s="105">
        <v>3.1378132059544002</v>
      </c>
      <c r="Y209" s="105">
        <v>2.8453363451375</v>
      </c>
      <c r="Z209" s="105">
        <v>2.3870929404095</v>
      </c>
      <c r="AA209" s="105">
        <v>2.3571398461893001</v>
      </c>
      <c r="AB209" s="105">
        <v>1.9844390278580999</v>
      </c>
      <c r="AC209" s="105">
        <v>2.5004385204367998</v>
      </c>
      <c r="AD209" s="105">
        <v>2.3443032383019999</v>
      </c>
      <c r="AE209" s="105">
        <v>1.928995243583</v>
      </c>
      <c r="AF209" s="105">
        <v>1.9522007826253001</v>
      </c>
      <c r="AG209" s="105">
        <v>1.9678013675721</v>
      </c>
      <c r="AH209" s="105">
        <v>2.0678089022724002</v>
      </c>
      <c r="AI209" s="105">
        <v>2.2392167701723</v>
      </c>
      <c r="AJ209" s="105">
        <v>2.3033821791078002</v>
      </c>
      <c r="AK209" s="105">
        <v>2.4735085613658998</v>
      </c>
      <c r="AL209" s="105">
        <v>2.4088981423401998</v>
      </c>
      <c r="AM209" s="105">
        <v>2.1886542167758001</v>
      </c>
      <c r="AN209" s="105">
        <v>2.6077194121129001</v>
      </c>
      <c r="AO209" s="105">
        <v>2.8749351228397</v>
      </c>
      <c r="AP209" s="105">
        <v>3.2125813381978001</v>
      </c>
      <c r="AQ209" s="105">
        <v>3.4572054684611002</v>
      </c>
      <c r="AR209" s="105">
        <v>4.3193441256101002</v>
      </c>
      <c r="AS209" s="105">
        <v>4.7357967385407003</v>
      </c>
      <c r="AT209" s="105">
        <v>5.5061138761806001</v>
      </c>
      <c r="AU209" s="105">
        <v>5.8479625957878003</v>
      </c>
      <c r="AV209" s="105">
        <v>6.3265583089227002</v>
      </c>
      <c r="AW209" s="105">
        <v>8.0384351906913007</v>
      </c>
      <c r="AX209" s="105">
        <v>9.1031499485701008</v>
      </c>
      <c r="AY209" s="105">
        <v>9.0339824361007004</v>
      </c>
      <c r="AZ209" s="105">
        <v>9.5310289183211996</v>
      </c>
      <c r="BA209" s="105">
        <v>9.6801751864938996</v>
      </c>
      <c r="BB209" s="105">
        <v>10.571202575595001</v>
      </c>
      <c r="BC209" s="105">
        <v>11.358625505593</v>
      </c>
      <c r="BD209" s="105">
        <v>11.573195339438</v>
      </c>
    </row>
    <row r="210" spans="1:56" x14ac:dyDescent="0.2">
      <c r="A210" s="104" t="s">
        <v>237</v>
      </c>
      <c r="B210" s="105">
        <v>9.5320916762630006</v>
      </c>
      <c r="C210" s="105">
        <v>9.4794589010927002</v>
      </c>
      <c r="D210" s="105">
        <v>9.0936898135777007</v>
      </c>
      <c r="E210" s="105">
        <v>10.554387304420001</v>
      </c>
      <c r="F210" s="105">
        <v>10.403639896734999</v>
      </c>
      <c r="G210" s="105">
        <v>9.1707580570445</v>
      </c>
      <c r="H210" s="105">
        <v>10.050949579334</v>
      </c>
      <c r="I210" s="105">
        <v>9.0223602531788991</v>
      </c>
      <c r="J210" s="105">
        <v>8.9052488150078997</v>
      </c>
      <c r="K210" s="105">
        <v>9.1909998200305001</v>
      </c>
      <c r="L210" s="105">
        <v>9.7972886874992007</v>
      </c>
      <c r="M210" s="105">
        <v>9.3962562577389992</v>
      </c>
      <c r="N210" s="105">
        <v>9.0344842959573004</v>
      </c>
      <c r="O210" s="105">
        <v>8.9445561882314006</v>
      </c>
      <c r="P210" s="105">
        <v>9.3903530722586002</v>
      </c>
      <c r="Q210" s="105">
        <v>10.86940536631</v>
      </c>
      <c r="R210" s="105">
        <v>12.417219045593001</v>
      </c>
      <c r="S210" s="105">
        <v>15.813967298808</v>
      </c>
      <c r="T210" s="105">
        <v>15.330791061672</v>
      </c>
      <c r="U210" s="105">
        <v>15.522804721132999</v>
      </c>
      <c r="V210" s="105">
        <v>17.413894777101</v>
      </c>
      <c r="W210" s="105">
        <v>19.158406044515999</v>
      </c>
      <c r="X210" s="105">
        <v>19.204959991625</v>
      </c>
      <c r="Y210" s="105">
        <v>17.674069121603999</v>
      </c>
      <c r="Z210" s="105">
        <v>16.550283362356002</v>
      </c>
      <c r="AA210" s="105">
        <v>16.268879584040999</v>
      </c>
      <c r="AB210" s="105">
        <v>15.720104989399999</v>
      </c>
      <c r="AC210" s="105">
        <v>14.759489370663999</v>
      </c>
      <c r="AD210" s="105">
        <v>14.972843001419999</v>
      </c>
      <c r="AE210" s="105">
        <v>16.854753685020999</v>
      </c>
      <c r="AF210" s="105">
        <v>14.656185794714</v>
      </c>
      <c r="AG210" s="105">
        <v>14.595822486735999</v>
      </c>
      <c r="AH210" s="105">
        <v>13.332126906473</v>
      </c>
      <c r="AI210" s="105">
        <v>10.928379391854</v>
      </c>
      <c r="AJ210" s="105">
        <v>10.365281639671</v>
      </c>
      <c r="AK210" s="105">
        <v>11.511959751562999</v>
      </c>
      <c r="AL210" s="105">
        <v>10.725514895404</v>
      </c>
      <c r="AM210" s="105">
        <v>10.567749696471999</v>
      </c>
      <c r="AN210" s="105">
        <v>8.3090867437646008</v>
      </c>
      <c r="AO210" s="105">
        <v>7.9433552216425998</v>
      </c>
      <c r="AP210" s="105">
        <v>10.068591880537999</v>
      </c>
      <c r="AQ210" s="105">
        <v>15.849408141021</v>
      </c>
      <c r="AR210" s="105">
        <v>12.743735101612</v>
      </c>
      <c r="AS210" s="105">
        <v>12.71875394387</v>
      </c>
      <c r="AT210" s="105">
        <v>12.600126101016</v>
      </c>
      <c r="AU210" s="105">
        <v>12.691896721128</v>
      </c>
      <c r="AV210" s="105">
        <v>11.268678836068</v>
      </c>
      <c r="AW210" s="105">
        <v>10.587837236418</v>
      </c>
      <c r="AX210" s="105">
        <v>12.272442713547999</v>
      </c>
      <c r="AY210" s="105">
        <v>11.170563574208</v>
      </c>
      <c r="AZ210" s="105">
        <v>9.0746002451398002</v>
      </c>
      <c r="BA210" s="105">
        <v>10.883125796543</v>
      </c>
      <c r="BB210" s="105">
        <v>11.557246494706</v>
      </c>
      <c r="BC210" s="105">
        <v>12.566040348634001</v>
      </c>
      <c r="BD210" s="105">
        <v>12.855357688286</v>
      </c>
    </row>
    <row r="211" spans="1:56" x14ac:dyDescent="0.2">
      <c r="A211" s="104" t="s">
        <v>29</v>
      </c>
      <c r="B211" s="105">
        <v>3506.5940152269</v>
      </c>
      <c r="C211" s="105">
        <v>3518.5620425081001</v>
      </c>
      <c r="D211" s="105">
        <v>3664.0267344337999</v>
      </c>
      <c r="E211" s="105">
        <v>3856.9308800551999</v>
      </c>
      <c r="F211" s="105">
        <v>3798.0088450714002</v>
      </c>
      <c r="G211" s="105">
        <v>3708.2219906269002</v>
      </c>
      <c r="H211" s="105">
        <v>3968.5284343889002</v>
      </c>
      <c r="I211" s="105">
        <v>3948.9442274397002</v>
      </c>
      <c r="J211" s="105">
        <v>4095.0517041601001</v>
      </c>
      <c r="K211" s="105">
        <v>4240.3057539542997</v>
      </c>
      <c r="L211" s="105">
        <v>4158.8411167188997</v>
      </c>
      <c r="M211" s="105">
        <v>3980.1657793887998</v>
      </c>
      <c r="N211" s="105">
        <v>3884.7144725773001</v>
      </c>
      <c r="O211" s="105">
        <v>3864.3348206168998</v>
      </c>
      <c r="P211" s="105">
        <v>3896.1672747251</v>
      </c>
      <c r="Q211" s="105">
        <v>3910.4798231024001</v>
      </c>
      <c r="R211" s="105">
        <v>3918.1310488175</v>
      </c>
      <c r="S211" s="105">
        <v>3961.6497818321</v>
      </c>
      <c r="T211" s="105">
        <v>3954.2706843298001</v>
      </c>
      <c r="U211" s="105">
        <v>3960.6926808181001</v>
      </c>
      <c r="V211" s="105">
        <v>3805.5182151837998</v>
      </c>
      <c r="W211" s="105">
        <v>3754.2712701118999</v>
      </c>
      <c r="X211" s="105">
        <v>3610.9400823602</v>
      </c>
      <c r="Y211" s="105">
        <v>3545.3484968236999</v>
      </c>
      <c r="Z211" s="105">
        <v>3534.7675744901999</v>
      </c>
      <c r="AA211" s="105">
        <v>3586.6918447071998</v>
      </c>
      <c r="AB211" s="105">
        <v>3686.4856203744998</v>
      </c>
      <c r="AC211" s="105">
        <v>3614.9683626271999</v>
      </c>
      <c r="AD211" s="105">
        <v>3607.2908894941002</v>
      </c>
      <c r="AE211" s="105">
        <v>3542.3372674941002</v>
      </c>
      <c r="AF211" s="105">
        <v>3559.5714066449</v>
      </c>
      <c r="AG211" s="105">
        <v>3611.7575587667002</v>
      </c>
      <c r="AH211" s="105">
        <v>3601.4658435721999</v>
      </c>
      <c r="AI211" s="105">
        <v>3700.6121765666999</v>
      </c>
      <c r="AJ211" s="105">
        <v>3707.8761600534999</v>
      </c>
      <c r="AK211" s="105">
        <v>3685.7826351868998</v>
      </c>
      <c r="AL211" s="105">
        <v>3702.041868279</v>
      </c>
      <c r="AM211" s="105">
        <v>3664.7580533177002</v>
      </c>
      <c r="AN211" s="105">
        <v>3576.0207926213002</v>
      </c>
      <c r="AO211" s="105">
        <v>3301.3050098198</v>
      </c>
      <c r="AP211" s="105">
        <v>3409.4608592874001</v>
      </c>
      <c r="AQ211" s="105">
        <v>3313.1888489681</v>
      </c>
      <c r="AR211" s="105">
        <v>3247.5390032730002</v>
      </c>
      <c r="AS211" s="105">
        <v>3162.9571577779002</v>
      </c>
      <c r="AT211" s="105">
        <v>3021.9097609958999</v>
      </c>
      <c r="AU211" s="105">
        <v>3082.0530654879999</v>
      </c>
      <c r="AV211" s="105">
        <v>3089.9324276390998</v>
      </c>
      <c r="AW211" s="105">
        <v>3114.6911836824002</v>
      </c>
      <c r="AX211" s="105">
        <v>3048.6211374031</v>
      </c>
      <c r="AY211" s="105">
        <v>2908.3830829406002</v>
      </c>
      <c r="AZ211" s="105">
        <v>2638.4091729155998</v>
      </c>
      <c r="BA211" s="105">
        <v>2818.3078589462002</v>
      </c>
      <c r="BB211" s="105">
        <v>2748.6637787333998</v>
      </c>
      <c r="BC211" s="105">
        <v>2509.6953214149999</v>
      </c>
      <c r="BD211" s="105">
        <v>2462.3895552639001</v>
      </c>
    </row>
    <row r="212" spans="1:56" x14ac:dyDescent="0.2">
      <c r="A212" s="104" t="s">
        <v>240</v>
      </c>
      <c r="B212" s="105">
        <v>15750.720652014001</v>
      </c>
      <c r="C212" s="105">
        <v>15682.550811945999</v>
      </c>
      <c r="D212" s="105">
        <v>16478.735506297999</v>
      </c>
      <c r="E212" s="105">
        <v>17461.301237098</v>
      </c>
      <c r="F212" s="105">
        <v>17397.837498778001</v>
      </c>
      <c r="G212" s="105">
        <v>17327.699264786999</v>
      </c>
      <c r="H212" s="105">
        <v>18315.359105715001</v>
      </c>
      <c r="I212" s="105">
        <v>18869.880183851001</v>
      </c>
      <c r="J212" s="105">
        <v>19479.851141367999</v>
      </c>
      <c r="K212" s="105">
        <v>20018.700425702998</v>
      </c>
      <c r="L212" s="105">
        <v>19772.848598233999</v>
      </c>
      <c r="M212" s="105">
        <v>19402.190314809999</v>
      </c>
      <c r="N212" s="105">
        <v>19156.95954199</v>
      </c>
      <c r="O212" s="105">
        <v>19302.601174807001</v>
      </c>
      <c r="P212" s="105">
        <v>19921.949855544</v>
      </c>
      <c r="Q212" s="105">
        <v>20181.526621483001</v>
      </c>
      <c r="R212" s="105">
        <v>20540.482751422998</v>
      </c>
      <c r="S212" s="105">
        <v>21199.385093132001</v>
      </c>
      <c r="T212" s="105">
        <v>21958.155736794</v>
      </c>
      <c r="U212" s="105">
        <v>22343.102960501001</v>
      </c>
      <c r="V212" s="105">
        <v>22660.079363561999</v>
      </c>
      <c r="W212" s="105">
        <v>22794.864894896</v>
      </c>
      <c r="X212" s="105">
        <v>22714.986482335</v>
      </c>
      <c r="Y212" s="105">
        <v>22808.325417428001</v>
      </c>
      <c r="Z212" s="105">
        <v>23039.384853952</v>
      </c>
      <c r="AA212" s="105">
        <v>23682.286015829999</v>
      </c>
      <c r="AB212" s="105">
        <v>24149.129926537</v>
      </c>
      <c r="AC212" s="105">
        <v>24598.717494150998</v>
      </c>
      <c r="AD212" s="105">
        <v>24756.505863561</v>
      </c>
      <c r="AE212" s="105">
        <v>24939.984300381999</v>
      </c>
      <c r="AF212" s="105">
        <v>25694.728676422001</v>
      </c>
      <c r="AG212" s="105">
        <v>26000.902282104998</v>
      </c>
      <c r="AH212" s="105">
        <v>26414.844014517999</v>
      </c>
      <c r="AI212" s="105">
        <v>27642.403404839999</v>
      </c>
      <c r="AJ212" s="105">
        <v>28926.371609611</v>
      </c>
      <c r="AK212" s="105">
        <v>30015.938144103999</v>
      </c>
      <c r="AL212" s="105">
        <v>31037.618590489001</v>
      </c>
      <c r="AM212" s="105">
        <v>32207.364952939999</v>
      </c>
      <c r="AN212" s="105">
        <v>32414.36051531</v>
      </c>
      <c r="AO212" s="105">
        <v>31966.59980163</v>
      </c>
      <c r="AP212" s="105">
        <v>33969.474314485997</v>
      </c>
      <c r="AQ212" s="105">
        <v>35036.740901923004</v>
      </c>
      <c r="AR212" s="105">
        <v>35489.676343163999</v>
      </c>
      <c r="AS212" s="105">
        <v>36177.328521353003</v>
      </c>
      <c r="AT212" s="105">
        <v>36396.952686659999</v>
      </c>
      <c r="AU212" s="105">
        <v>36292.523415434</v>
      </c>
      <c r="AV212" s="105">
        <v>36390.785270332002</v>
      </c>
      <c r="AW212" s="105">
        <v>37020.028188575001</v>
      </c>
      <c r="AX212" s="105">
        <v>37905.961546551996</v>
      </c>
      <c r="AY212" s="105">
        <v>38008.489130763002</v>
      </c>
      <c r="AZ212" s="105">
        <v>36209.861636706002</v>
      </c>
      <c r="BA212" s="105">
        <v>38219.996766789001</v>
      </c>
      <c r="BB212" s="105">
        <v>38548.118942763002</v>
      </c>
      <c r="BC212" s="105">
        <v>39112.688790100998</v>
      </c>
      <c r="BD212" s="105">
        <v>39632.664218541999</v>
      </c>
    </row>
    <row r="213" spans="1:56" x14ac:dyDescent="0.2">
      <c r="A213" s="104" t="s">
        <v>238</v>
      </c>
      <c r="B213" s="105">
        <v>169.90039338675999</v>
      </c>
      <c r="C213" s="105">
        <v>169.90039338675999</v>
      </c>
      <c r="D213" s="105">
        <v>179.75953796272</v>
      </c>
      <c r="E213" s="105">
        <v>187.49441118991001</v>
      </c>
      <c r="F213" s="105">
        <v>180.47813145358</v>
      </c>
      <c r="G213" s="105">
        <v>174.58246902779999</v>
      </c>
      <c r="H213" s="105">
        <v>174.90798392929</v>
      </c>
      <c r="I213" s="105">
        <v>190.79850585334</v>
      </c>
      <c r="J213" s="105">
        <v>197.86627650847001</v>
      </c>
      <c r="K213" s="105">
        <v>204.56754509724999</v>
      </c>
      <c r="L213" s="105">
        <v>203.45826664671</v>
      </c>
      <c r="M213" s="105">
        <v>202.66650669123001</v>
      </c>
      <c r="N213" s="105">
        <v>210.05639918147</v>
      </c>
      <c r="O213" s="105">
        <v>211.93688272599999</v>
      </c>
      <c r="P213" s="105">
        <v>219.87774250043</v>
      </c>
      <c r="Q213" s="105">
        <v>225.90814204467</v>
      </c>
      <c r="R213" s="105">
        <v>248.13013887963001</v>
      </c>
      <c r="S213" s="105">
        <v>262.33251082802002</v>
      </c>
      <c r="T213" s="105">
        <v>277.17283206421001</v>
      </c>
      <c r="U213" s="105">
        <v>291.11742176628002</v>
      </c>
      <c r="V213" s="105">
        <v>260.68859748863002</v>
      </c>
      <c r="W213" s="105">
        <v>253.68550046862001</v>
      </c>
      <c r="X213" s="105">
        <v>262.14729886561997</v>
      </c>
      <c r="Y213" s="105">
        <v>267.29937767501002</v>
      </c>
      <c r="Z213" s="105">
        <v>281.05320838300997</v>
      </c>
      <c r="AA213" s="105">
        <v>291.76350632401</v>
      </c>
      <c r="AB213" s="105">
        <v>303.68924392000002</v>
      </c>
      <c r="AC213" s="105">
        <v>318.32858677201</v>
      </c>
      <c r="AD213" s="105">
        <v>328.97049562001001</v>
      </c>
      <c r="AE213" s="105">
        <v>342.95569655601003</v>
      </c>
      <c r="AF213" s="105">
        <v>355.30573513651001</v>
      </c>
      <c r="AG213" s="105">
        <v>349.17376055894999</v>
      </c>
      <c r="AH213" s="105">
        <v>369.48614404821001</v>
      </c>
      <c r="AI213" s="105">
        <v>367.39590370895002</v>
      </c>
      <c r="AJ213" s="105">
        <v>403.06782969134002</v>
      </c>
      <c r="AK213" s="105">
        <v>429.00459339518</v>
      </c>
      <c r="AL213" s="105">
        <v>444.26684719195998</v>
      </c>
      <c r="AM213" s="105">
        <v>459.21464467293998</v>
      </c>
      <c r="AN213" s="105">
        <v>466.32534168321001</v>
      </c>
      <c r="AO213" s="105">
        <v>443.72081830076002</v>
      </c>
      <c r="AP213" s="105">
        <v>469.08765277013998</v>
      </c>
      <c r="AQ213" s="105">
        <v>481.83779051904997</v>
      </c>
      <c r="AR213" s="105">
        <v>483.97251145640001</v>
      </c>
      <c r="AS213" s="105">
        <v>492.34408361328002</v>
      </c>
      <c r="AT213" s="105">
        <v>507.10419030815001</v>
      </c>
      <c r="AU213" s="105">
        <v>536.45229148448004</v>
      </c>
      <c r="AV213" s="105">
        <v>560.44487092135</v>
      </c>
      <c r="AW213" s="105">
        <v>589.88161319033998</v>
      </c>
      <c r="AX213" s="105">
        <v>615.73700336740001</v>
      </c>
      <c r="AY213" s="105">
        <v>624.89724390089998</v>
      </c>
      <c r="AZ213" s="105">
        <v>295.69905215539001</v>
      </c>
      <c r="BA213" s="105">
        <v>326.40253300582998</v>
      </c>
      <c r="BB213" s="105">
        <v>471.47136960853999</v>
      </c>
      <c r="BC213" s="105">
        <v>570.72850005244004</v>
      </c>
      <c r="BD213" s="105">
        <v>614.15349462165</v>
      </c>
    </row>
    <row r="214" spans="1:56" x14ac:dyDescent="0.2">
      <c r="A214" s="104" t="s">
        <v>239</v>
      </c>
      <c r="B214" s="105">
        <v>353.83701771906999</v>
      </c>
      <c r="C214" s="105">
        <v>353.83701771906999</v>
      </c>
      <c r="D214" s="105">
        <v>370.40016579478998</v>
      </c>
      <c r="E214" s="105">
        <v>391.4130382601</v>
      </c>
      <c r="F214" s="105">
        <v>365.73448209447997</v>
      </c>
      <c r="G214" s="105">
        <v>341.02301732987002</v>
      </c>
      <c r="H214" s="105">
        <v>351.65888012165999</v>
      </c>
      <c r="I214" s="105">
        <v>351.47292883326998</v>
      </c>
      <c r="J214" s="105">
        <v>353.60256159783</v>
      </c>
      <c r="K214" s="105">
        <v>364.34125393505002</v>
      </c>
      <c r="L214" s="105">
        <v>356.79443431430002</v>
      </c>
      <c r="M214" s="105">
        <v>331.68008040357</v>
      </c>
      <c r="N214" s="105">
        <v>298.93533593684998</v>
      </c>
      <c r="O214" s="105">
        <v>279.94872890293999</v>
      </c>
      <c r="P214" s="105">
        <v>283.7364309742</v>
      </c>
      <c r="Q214" s="105">
        <v>306.26937417581001</v>
      </c>
      <c r="R214" s="105">
        <v>325.69655310605998</v>
      </c>
      <c r="S214" s="105">
        <v>322.25051759239</v>
      </c>
      <c r="T214" s="105">
        <v>337.88179142654002</v>
      </c>
      <c r="U214" s="105">
        <v>337.81647148895001</v>
      </c>
      <c r="V214" s="105">
        <v>371.24803339766999</v>
      </c>
      <c r="W214" s="105">
        <v>386.02242752388003</v>
      </c>
      <c r="X214" s="105">
        <v>414.91392904957002</v>
      </c>
      <c r="Y214" s="105">
        <v>402.12791364095</v>
      </c>
      <c r="Z214" s="105">
        <v>414.45019424361999</v>
      </c>
      <c r="AA214" s="105">
        <v>429.87877814703</v>
      </c>
      <c r="AB214" s="105">
        <v>438.42251245453002</v>
      </c>
      <c r="AC214" s="105">
        <v>449.32160930947998</v>
      </c>
      <c r="AD214" s="105">
        <v>463.02362964235999</v>
      </c>
      <c r="AE214" s="105">
        <v>490.64997877384002</v>
      </c>
      <c r="AF214" s="105">
        <v>503.28990218666002</v>
      </c>
      <c r="AG214" s="105">
        <v>477.10961509788001</v>
      </c>
      <c r="AH214" s="105">
        <v>495.35843387109003</v>
      </c>
      <c r="AI214" s="105">
        <v>503.27003996955</v>
      </c>
      <c r="AJ214" s="105">
        <v>553.10171549418999</v>
      </c>
      <c r="AK214" s="105">
        <v>572.58233418041004</v>
      </c>
      <c r="AL214" s="105">
        <v>609.81925411754003</v>
      </c>
      <c r="AM214" s="105">
        <v>645.8669456312</v>
      </c>
      <c r="AN214" s="105">
        <v>646.98559511740996</v>
      </c>
      <c r="AO214" s="105">
        <v>615.59967059740995</v>
      </c>
      <c r="AP214" s="105">
        <v>662.15542204251994</v>
      </c>
      <c r="AQ214" s="105">
        <v>663.72760671725996</v>
      </c>
      <c r="AR214" s="105">
        <v>618.64064378755995</v>
      </c>
      <c r="AS214" s="105">
        <v>616.19695808729</v>
      </c>
      <c r="AT214" s="105">
        <v>636.86880946143003</v>
      </c>
      <c r="AU214" s="105">
        <v>660.31498155903</v>
      </c>
      <c r="AV214" s="105">
        <v>680.07747477997998</v>
      </c>
      <c r="AW214" s="105">
        <v>707.12340994088004</v>
      </c>
      <c r="AX214" s="105">
        <v>710.03099424882998</v>
      </c>
      <c r="AY214" s="105">
        <v>693.04435540985003</v>
      </c>
      <c r="AZ214" s="105">
        <v>635.70152629680001</v>
      </c>
      <c r="BA214" s="105">
        <v>657.31967520701005</v>
      </c>
      <c r="BB214" s="105">
        <v>659.31186962140998</v>
      </c>
      <c r="BC214" s="105">
        <v>712.39227549740997</v>
      </c>
      <c r="BD214" s="105">
        <v>697.89962667887005</v>
      </c>
    </row>
  </sheetData>
  <pageMargins left="0.5" right="0.5" top="1" bottom="1" header="0.5" footer="0.5"/>
  <pageSetup orientation="portrait" useFirstPageNumber="1"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9BDBE-41D9-4D58-A91B-2479BCA81E20}">
  <dimension ref="A1:BD212"/>
  <sheetViews>
    <sheetView topLeftCell="AP1" zoomScaleNormal="100" workbookViewId="0">
      <selection activeCell="F25" sqref="F25"/>
    </sheetView>
  </sheetViews>
  <sheetFormatPr baseColWidth="10" defaultColWidth="9.140625" defaultRowHeight="12.75" x14ac:dyDescent="0.2"/>
  <cols>
    <col min="1" max="1" width="40.5703125" style="102" bestFit="1" customWidth="1"/>
    <col min="2" max="56" width="12" style="102" bestFit="1" customWidth="1"/>
    <col min="57" max="16384" width="9.140625" style="102"/>
  </cols>
  <sheetData>
    <row r="1" spans="1:56" x14ac:dyDescent="0.2">
      <c r="A1" s="102">
        <v>1</v>
      </c>
      <c r="B1" s="102">
        <f>A1+1</f>
        <v>2</v>
      </c>
      <c r="C1" s="102">
        <f t="shared" ref="C1:BD1" si="0">B1+1</f>
        <v>3</v>
      </c>
      <c r="D1" s="102">
        <f t="shared" si="0"/>
        <v>4</v>
      </c>
      <c r="E1" s="102">
        <f t="shared" si="0"/>
        <v>5</v>
      </c>
      <c r="F1" s="102">
        <f t="shared" si="0"/>
        <v>6</v>
      </c>
      <c r="G1" s="102">
        <f t="shared" si="0"/>
        <v>7</v>
      </c>
      <c r="H1" s="102">
        <f t="shared" si="0"/>
        <v>8</v>
      </c>
      <c r="I1" s="102">
        <f t="shared" si="0"/>
        <v>9</v>
      </c>
      <c r="J1" s="102">
        <f t="shared" si="0"/>
        <v>10</v>
      </c>
      <c r="K1" s="102">
        <f t="shared" si="0"/>
        <v>11</v>
      </c>
      <c r="L1" s="102">
        <f t="shared" si="0"/>
        <v>12</v>
      </c>
      <c r="M1" s="102">
        <f t="shared" si="0"/>
        <v>13</v>
      </c>
      <c r="N1" s="102">
        <f t="shared" si="0"/>
        <v>14</v>
      </c>
      <c r="O1" s="102">
        <f t="shared" si="0"/>
        <v>15</v>
      </c>
      <c r="P1" s="102">
        <f t="shared" si="0"/>
        <v>16</v>
      </c>
      <c r="Q1" s="102">
        <f t="shared" si="0"/>
        <v>17</v>
      </c>
      <c r="R1" s="102">
        <f t="shared" si="0"/>
        <v>18</v>
      </c>
      <c r="S1" s="102">
        <f t="shared" si="0"/>
        <v>19</v>
      </c>
      <c r="T1" s="102">
        <f t="shared" si="0"/>
        <v>20</v>
      </c>
      <c r="U1" s="102">
        <f t="shared" si="0"/>
        <v>21</v>
      </c>
      <c r="V1" s="102">
        <f t="shared" si="0"/>
        <v>22</v>
      </c>
      <c r="W1" s="102">
        <f t="shared" si="0"/>
        <v>23</v>
      </c>
      <c r="X1" s="102">
        <f t="shared" si="0"/>
        <v>24</v>
      </c>
      <c r="Y1" s="102">
        <f t="shared" si="0"/>
        <v>25</v>
      </c>
      <c r="Z1" s="102">
        <f t="shared" si="0"/>
        <v>26</v>
      </c>
      <c r="AA1" s="102">
        <f t="shared" si="0"/>
        <v>27</v>
      </c>
      <c r="AB1" s="102">
        <f t="shared" si="0"/>
        <v>28</v>
      </c>
      <c r="AC1" s="102">
        <f t="shared" si="0"/>
        <v>29</v>
      </c>
      <c r="AD1" s="102">
        <f t="shared" si="0"/>
        <v>30</v>
      </c>
      <c r="AE1" s="102">
        <f t="shared" si="0"/>
        <v>31</v>
      </c>
      <c r="AF1" s="102">
        <f t="shared" si="0"/>
        <v>32</v>
      </c>
      <c r="AG1" s="102">
        <f t="shared" si="0"/>
        <v>33</v>
      </c>
      <c r="AH1" s="102">
        <f t="shared" si="0"/>
        <v>34</v>
      </c>
      <c r="AI1" s="102">
        <f t="shared" si="0"/>
        <v>35</v>
      </c>
      <c r="AJ1" s="102">
        <f t="shared" si="0"/>
        <v>36</v>
      </c>
      <c r="AK1" s="102">
        <f t="shared" si="0"/>
        <v>37</v>
      </c>
      <c r="AL1" s="102">
        <f t="shared" si="0"/>
        <v>38</v>
      </c>
      <c r="AM1" s="102">
        <f t="shared" si="0"/>
        <v>39</v>
      </c>
      <c r="AN1" s="102">
        <f t="shared" si="0"/>
        <v>40</v>
      </c>
      <c r="AO1" s="102">
        <f t="shared" si="0"/>
        <v>41</v>
      </c>
      <c r="AP1" s="102">
        <f t="shared" si="0"/>
        <v>42</v>
      </c>
      <c r="AQ1" s="102">
        <f t="shared" si="0"/>
        <v>43</v>
      </c>
      <c r="AR1" s="102">
        <f t="shared" si="0"/>
        <v>44</v>
      </c>
      <c r="AS1" s="102">
        <f t="shared" si="0"/>
        <v>45</v>
      </c>
      <c r="AT1" s="102">
        <f t="shared" si="0"/>
        <v>46</v>
      </c>
      <c r="AU1" s="102">
        <f t="shared" si="0"/>
        <v>47</v>
      </c>
      <c r="AV1" s="102">
        <f t="shared" si="0"/>
        <v>48</v>
      </c>
      <c r="AW1" s="102">
        <f t="shared" si="0"/>
        <v>49</v>
      </c>
      <c r="AX1" s="102">
        <f t="shared" si="0"/>
        <v>50</v>
      </c>
      <c r="AY1" s="102">
        <f t="shared" si="0"/>
        <v>51</v>
      </c>
      <c r="AZ1" s="102">
        <f t="shared" si="0"/>
        <v>52</v>
      </c>
      <c r="BA1" s="102">
        <f t="shared" si="0"/>
        <v>53</v>
      </c>
      <c r="BB1" s="102">
        <f t="shared" si="0"/>
        <v>54</v>
      </c>
      <c r="BC1" s="102">
        <f t="shared" si="0"/>
        <v>55</v>
      </c>
      <c r="BD1" s="102">
        <f t="shared" si="0"/>
        <v>56</v>
      </c>
    </row>
    <row r="2" spans="1:56" ht="23.1" customHeight="1" x14ac:dyDescent="0.2">
      <c r="A2" s="103" t="s">
        <v>14</v>
      </c>
      <c r="B2" s="103">
        <v>1970</v>
      </c>
      <c r="C2" s="103">
        <v>1971</v>
      </c>
      <c r="D2" s="103">
        <v>1972</v>
      </c>
      <c r="E2" s="103">
        <v>1973</v>
      </c>
      <c r="F2" s="103">
        <v>1974</v>
      </c>
      <c r="G2" s="103">
        <v>1975</v>
      </c>
      <c r="H2" s="103">
        <v>1976</v>
      </c>
      <c r="I2" s="103">
        <v>1977</v>
      </c>
      <c r="J2" s="103">
        <v>1978</v>
      </c>
      <c r="K2" s="103">
        <v>1979</v>
      </c>
      <c r="L2" s="103">
        <v>1980</v>
      </c>
      <c r="M2" s="103">
        <v>1981</v>
      </c>
      <c r="N2" s="103">
        <v>1982</v>
      </c>
      <c r="O2" s="103">
        <v>1983</v>
      </c>
      <c r="P2" s="103">
        <v>1984</v>
      </c>
      <c r="Q2" s="103">
        <v>1985</v>
      </c>
      <c r="R2" s="103">
        <v>1986</v>
      </c>
      <c r="S2" s="103">
        <v>1987</v>
      </c>
      <c r="T2" s="103">
        <v>1988</v>
      </c>
      <c r="U2" s="103">
        <v>1989</v>
      </c>
      <c r="V2" s="103">
        <v>1990</v>
      </c>
      <c r="W2" s="103">
        <v>1991</v>
      </c>
      <c r="X2" s="103">
        <v>1992</v>
      </c>
      <c r="Y2" s="103">
        <v>1993</v>
      </c>
      <c r="Z2" s="103">
        <v>1994</v>
      </c>
      <c r="AA2" s="103">
        <v>1995</v>
      </c>
      <c r="AB2" s="103">
        <v>1996</v>
      </c>
      <c r="AC2" s="103">
        <v>1997</v>
      </c>
      <c r="AD2" s="103">
        <v>1998</v>
      </c>
      <c r="AE2" s="103">
        <v>1999</v>
      </c>
      <c r="AF2" s="103">
        <v>2000</v>
      </c>
      <c r="AG2" s="103">
        <v>2001</v>
      </c>
      <c r="AH2" s="103">
        <v>2002</v>
      </c>
      <c r="AI2" s="103">
        <v>2003</v>
      </c>
      <c r="AJ2" s="103">
        <v>2004</v>
      </c>
      <c r="AK2" s="103">
        <v>2005</v>
      </c>
      <c r="AL2" s="103">
        <v>2006</v>
      </c>
      <c r="AM2" s="103">
        <v>2007</v>
      </c>
      <c r="AN2" s="103">
        <v>2008</v>
      </c>
      <c r="AO2" s="103">
        <v>2009</v>
      </c>
      <c r="AP2" s="103">
        <v>2010</v>
      </c>
      <c r="AQ2" s="103">
        <v>2011</v>
      </c>
      <c r="AR2" s="103">
        <v>2012</v>
      </c>
      <c r="AS2" s="103">
        <v>2013</v>
      </c>
      <c r="AT2" s="103">
        <v>2014</v>
      </c>
      <c r="AU2" s="103">
        <v>2015</v>
      </c>
      <c r="AV2" s="103">
        <v>2016</v>
      </c>
      <c r="AW2" s="103">
        <v>2017</v>
      </c>
      <c r="AX2" s="103">
        <v>2018</v>
      </c>
      <c r="AY2" s="103">
        <v>2019</v>
      </c>
      <c r="AZ2" s="103">
        <v>2020</v>
      </c>
      <c r="BA2" s="103">
        <v>2021</v>
      </c>
      <c r="BB2" s="103">
        <v>2022</v>
      </c>
      <c r="BC2" s="103">
        <v>2023</v>
      </c>
      <c r="BD2" s="103">
        <v>2024</v>
      </c>
    </row>
    <row r="3" spans="1:56" x14ac:dyDescent="0.2">
      <c r="A3" s="104" t="s">
        <v>46</v>
      </c>
      <c r="B3" s="105">
        <v>5.9062999999999546E-2</v>
      </c>
      <c r="C3" s="105">
        <v>5.9439999999999715E-2</v>
      </c>
      <c r="D3" s="105">
        <v>5.9839999999999352E-2</v>
      </c>
      <c r="E3" s="105">
        <v>6.0243000000000067E-2</v>
      </c>
      <c r="F3" s="105">
        <v>6.052799999999995E-2</v>
      </c>
      <c r="G3" s="105">
        <v>6.0656999999999704E-2</v>
      </c>
      <c r="H3" s="105">
        <v>6.0585999999999605E-2</v>
      </c>
      <c r="I3" s="105">
        <v>6.0366000000000988E-2</v>
      </c>
      <c r="J3" s="105">
        <v>6.0103000000001919E-2</v>
      </c>
      <c r="K3" s="105">
        <v>5.9980000000001664E-2</v>
      </c>
      <c r="L3" s="105">
        <v>6.0096000000001162E-2</v>
      </c>
      <c r="M3" s="105">
        <v>6.0567000000000155E-2</v>
      </c>
      <c r="N3" s="105">
        <v>6.1345000000000337E-2</v>
      </c>
      <c r="O3" s="105">
        <v>6.2200999999998709E-2</v>
      </c>
      <c r="P3" s="105">
        <v>6.2836000000000239E-2</v>
      </c>
      <c r="Q3" s="105">
        <v>6.3026000000001609E-2</v>
      </c>
      <c r="R3" s="105">
        <v>6.2643999999999825E-2</v>
      </c>
      <c r="S3" s="105">
        <v>6.1832999999998257E-2</v>
      </c>
      <c r="T3" s="105">
        <v>6.1078999999998614E-2</v>
      </c>
      <c r="U3" s="105">
        <v>6.1031999999999816E-2</v>
      </c>
      <c r="V3" s="105">
        <v>6.214900000000189E-2</v>
      </c>
      <c r="W3" s="105">
        <v>6.4621999999999485E-2</v>
      </c>
      <c r="X3" s="105">
        <v>6.8234999999999879E-2</v>
      </c>
      <c r="Y3" s="105">
        <v>7.2504000000000929E-2</v>
      </c>
      <c r="Z3" s="105">
        <v>7.6700000000001212E-2</v>
      </c>
      <c r="AA3" s="105">
        <v>8.0323999999999826E-2</v>
      </c>
      <c r="AB3" s="105">
        <v>8.3199999999996777E-2</v>
      </c>
      <c r="AC3" s="105">
        <v>8.5450999999999902E-2</v>
      </c>
      <c r="AD3" s="105">
        <v>8.7276999999999702E-2</v>
      </c>
      <c r="AE3" s="105">
        <v>8.900500000000057E-2</v>
      </c>
      <c r="AF3" s="105">
        <v>9.0853000000001544E-2</v>
      </c>
      <c r="AG3" s="105">
        <v>9.2897999999999079E-2</v>
      </c>
      <c r="AH3" s="105">
        <v>9.4992000000000035E-2</v>
      </c>
      <c r="AI3" s="105">
        <v>9.7017000000000547E-2</v>
      </c>
      <c r="AJ3" s="105">
        <v>9.8737000000001254E-2</v>
      </c>
      <c r="AK3" s="105">
        <v>0.10003099999999976</v>
      </c>
      <c r="AL3" s="105">
        <v>0.10083200000000091</v>
      </c>
      <c r="AM3" s="105">
        <v>0.10121999999999957</v>
      </c>
      <c r="AN3" s="105">
        <v>0.10135299999999982</v>
      </c>
      <c r="AO3" s="105">
        <v>0.10145300000000057</v>
      </c>
      <c r="AP3" s="105">
        <v>0.10166899999999968</v>
      </c>
      <c r="AQ3" s="105">
        <v>0.10205299999999824</v>
      </c>
      <c r="AR3" s="105">
        <v>0.10257699999999982</v>
      </c>
      <c r="AS3" s="105">
        <v>0.10318699999999933</v>
      </c>
      <c r="AT3" s="105">
        <v>0.10379500000000187</v>
      </c>
      <c r="AU3" s="105">
        <v>0.10434100000000147</v>
      </c>
      <c r="AV3" s="105">
        <v>0.10482200000000032</v>
      </c>
      <c r="AW3" s="105">
        <v>0.10526400000000011</v>
      </c>
      <c r="AX3" s="105">
        <v>0.1056700000000013</v>
      </c>
      <c r="AY3" s="105">
        <v>0.1060530000000007</v>
      </c>
      <c r="AZ3" s="105">
        <v>0.10643800000000173</v>
      </c>
      <c r="BA3" s="105">
        <v>0.10699999999999973</v>
      </c>
      <c r="BB3" s="105">
        <v>0.10700000000000015</v>
      </c>
      <c r="BC3" s="105">
        <v>0.10800000000000066</v>
      </c>
      <c r="BD3" s="105">
        <v>0.10800000000000046</v>
      </c>
    </row>
    <row r="4" spans="1:56" x14ac:dyDescent="0.2">
      <c r="A4" s="104" t="s">
        <v>38</v>
      </c>
      <c r="B4" s="105">
        <v>11.126099999999699</v>
      </c>
      <c r="C4" s="105">
        <v>11.417800000000295</v>
      </c>
      <c r="D4" s="105">
        <v>11.72190000200022</v>
      </c>
      <c r="E4" s="105">
        <v>12.027799998999811</v>
      </c>
      <c r="F4" s="105">
        <v>12.321500000999986</v>
      </c>
      <c r="G4" s="105">
        <v>12.590300000000036</v>
      </c>
      <c r="H4" s="105">
        <v>12.84030000100049</v>
      </c>
      <c r="I4" s="105">
        <v>13.067499997999953</v>
      </c>
      <c r="J4" s="105">
        <v>13.237699997999844</v>
      </c>
      <c r="K4" s="105">
        <v>13.306700003000026</v>
      </c>
      <c r="L4" s="105">
        <v>13.248399999000402</v>
      </c>
      <c r="M4" s="105">
        <v>13.054000000999809</v>
      </c>
      <c r="N4" s="105">
        <v>12.749600004999593</v>
      </c>
      <c r="O4" s="105">
        <v>12.389300004000047</v>
      </c>
      <c r="P4" s="105">
        <v>12.047099999999794</v>
      </c>
      <c r="Q4" s="105">
        <v>11.783000000000035</v>
      </c>
      <c r="R4" s="105">
        <v>11.600999999999981</v>
      </c>
      <c r="S4" s="105">
        <v>11.502799999999823</v>
      </c>
      <c r="T4" s="105">
        <v>11.540899999999773</v>
      </c>
      <c r="U4" s="105">
        <v>11.777600000000151</v>
      </c>
      <c r="V4" s="105">
        <v>12.249100000000105</v>
      </c>
      <c r="W4" s="105">
        <v>12.993700000999736</v>
      </c>
      <c r="X4" s="105">
        <v>13.981200000999955</v>
      </c>
      <c r="Y4" s="105">
        <v>15.095100004000466</v>
      </c>
      <c r="Z4" s="105">
        <v>16.172700002999321</v>
      </c>
      <c r="AA4" s="105">
        <v>17.099500003999797</v>
      </c>
      <c r="AB4" s="105">
        <v>17.82290000100064</v>
      </c>
      <c r="AC4" s="105">
        <v>18.381600004000092</v>
      </c>
      <c r="AD4" s="105">
        <v>18.86400000399993</v>
      </c>
      <c r="AE4" s="105">
        <v>19.403699999999549</v>
      </c>
      <c r="AF4" s="105">
        <v>20.093800003999544</v>
      </c>
      <c r="AG4" s="105">
        <v>20.966499998000156</v>
      </c>
      <c r="AH4" s="105">
        <v>21.979900004000019</v>
      </c>
      <c r="AI4" s="105">
        <v>23.064900002000151</v>
      </c>
      <c r="AJ4" s="105">
        <v>24.118999998000103</v>
      </c>
      <c r="AK4" s="105">
        <v>25.07080000399926</v>
      </c>
      <c r="AL4" s="105">
        <v>25.893500001999435</v>
      </c>
      <c r="AM4" s="105">
        <v>26.616800000000403</v>
      </c>
      <c r="AN4" s="105">
        <v>27.294000001999198</v>
      </c>
      <c r="AO4" s="105">
        <v>28.004299998000228</v>
      </c>
      <c r="AP4" s="105">
        <v>28.803200003000182</v>
      </c>
      <c r="AQ4" s="105">
        <v>29.708600005000811</v>
      </c>
      <c r="AR4" s="105">
        <v>30.697000000999719</v>
      </c>
      <c r="AS4" s="105">
        <v>31.731699994999609</v>
      </c>
      <c r="AT4" s="105">
        <v>32.758000001999669</v>
      </c>
      <c r="AU4" s="105">
        <v>33.736499997999516</v>
      </c>
      <c r="AV4" s="105">
        <v>34.656000000999718</v>
      </c>
      <c r="AW4" s="105">
        <v>35.530100002999546</v>
      </c>
      <c r="AX4" s="105">
        <v>36.373176003999554</v>
      </c>
      <c r="AY4" s="105">
        <v>37.20900699700001</v>
      </c>
      <c r="AZ4" s="105">
        <v>38.054941000000241</v>
      </c>
      <c r="BA4" s="105">
        <v>38.914000000000172</v>
      </c>
      <c r="BB4" s="105">
        <v>39.780000000000925</v>
      </c>
      <c r="BC4" s="105">
        <v>40.649000000001053</v>
      </c>
      <c r="BD4" s="105">
        <v>41.520000000000323</v>
      </c>
    </row>
    <row r="5" spans="1:56" x14ac:dyDescent="0.2">
      <c r="A5" s="104" t="s">
        <v>41</v>
      </c>
      <c r="B5" s="105">
        <v>6.776379999999973</v>
      </c>
      <c r="C5" s="105">
        <v>6.9272700000001715</v>
      </c>
      <c r="D5" s="105">
        <v>7.0948299999998561</v>
      </c>
      <c r="E5" s="105">
        <v>7.2779600000001974</v>
      </c>
      <c r="F5" s="105">
        <v>7.4743400000000513</v>
      </c>
      <c r="G5" s="105">
        <v>7.6824799999998339</v>
      </c>
      <c r="H5" s="105">
        <v>7.9009999999999669</v>
      </c>
      <c r="I5" s="105">
        <v>8.1309899999997075</v>
      </c>
      <c r="J5" s="105">
        <v>8.376149999999619</v>
      </c>
      <c r="K5" s="105">
        <v>8.6415199999996855</v>
      </c>
      <c r="L5" s="105">
        <v>8.9299000000002877</v>
      </c>
      <c r="M5" s="105">
        <v>9.2445100000002576</v>
      </c>
      <c r="N5" s="105">
        <v>9.5821599999997726</v>
      </c>
      <c r="O5" s="105">
        <v>9.9315600000000543</v>
      </c>
      <c r="P5" s="105">
        <v>10.277299999999716</v>
      </c>
      <c r="Q5" s="105">
        <v>10.608999999999853</v>
      </c>
      <c r="R5" s="105">
        <v>10.92100000000003</v>
      </c>
      <c r="S5" s="105">
        <v>11.218300000000106</v>
      </c>
      <c r="T5" s="105">
        <v>11.514000000000705</v>
      </c>
      <c r="U5" s="105">
        <v>11.827199999999911</v>
      </c>
      <c r="V5" s="105">
        <v>12.171400000000343</v>
      </c>
      <c r="W5" s="105">
        <v>12.553400000000284</v>
      </c>
      <c r="X5" s="105">
        <v>12.968299999999752</v>
      </c>
      <c r="Y5" s="105">
        <v>13.403699999999471</v>
      </c>
      <c r="Z5" s="105">
        <v>13.841299999999364</v>
      </c>
      <c r="AA5" s="105">
        <v>14.268999999999942</v>
      </c>
      <c r="AB5" s="105">
        <v>14.682300000000158</v>
      </c>
      <c r="AC5" s="105">
        <v>15.088999999999166</v>
      </c>
      <c r="AD5" s="105">
        <v>15.504300000000795</v>
      </c>
      <c r="AE5" s="105">
        <v>15.949800000000099</v>
      </c>
      <c r="AF5" s="105">
        <v>16.440899999999235</v>
      </c>
      <c r="AG5" s="105">
        <v>16.983299999999623</v>
      </c>
      <c r="AH5" s="105">
        <v>17.572599999999682</v>
      </c>
      <c r="AI5" s="105">
        <v>18.20339999999981</v>
      </c>
      <c r="AJ5" s="105">
        <v>18.865699995999922</v>
      </c>
      <c r="AK5" s="105">
        <v>19.552499999999434</v>
      </c>
      <c r="AL5" s="105">
        <v>20.26239999800012</v>
      </c>
      <c r="AM5" s="105">
        <v>20.997699995999369</v>
      </c>
      <c r="AN5" s="105">
        <v>21.759399998000585</v>
      </c>
      <c r="AO5" s="105">
        <v>22.549500004999985</v>
      </c>
      <c r="AP5" s="105">
        <v>23.369100003000028</v>
      </c>
      <c r="AQ5" s="105">
        <v>24.218600001000354</v>
      </c>
      <c r="AR5" s="105">
        <v>25.096200002999684</v>
      </c>
      <c r="AS5" s="105">
        <v>25.998300003999304</v>
      </c>
      <c r="AT5" s="105">
        <v>26.920500000001169</v>
      </c>
      <c r="AU5" s="105">
        <v>27.859299999999298</v>
      </c>
      <c r="AV5" s="105">
        <v>28.813499999999177</v>
      </c>
      <c r="AW5" s="105">
        <v>29.784200000000148</v>
      </c>
      <c r="AX5" s="105">
        <v>30.774205000000261</v>
      </c>
      <c r="AY5" s="105">
        <v>31.78756600000046</v>
      </c>
      <c r="AZ5" s="105">
        <v>32.82740099999917</v>
      </c>
      <c r="BA5" s="105">
        <v>33.893999999999778</v>
      </c>
      <c r="BB5" s="105">
        <v>34.987999999999374</v>
      </c>
      <c r="BC5" s="105">
        <v>36.108999999999739</v>
      </c>
      <c r="BD5" s="105">
        <v>37.256999999999429</v>
      </c>
    </row>
    <row r="6" spans="1:56" x14ac:dyDescent="0.2">
      <c r="A6" s="104" t="s">
        <v>42</v>
      </c>
      <c r="B6" s="105">
        <v>6.4029999999999322E-3</v>
      </c>
      <c r="C6" s="105">
        <v>6.4509999999998961E-3</v>
      </c>
      <c r="D6" s="105">
        <v>6.5009999999999729E-3</v>
      </c>
      <c r="E6" s="105">
        <v>6.5560000000000132E-3</v>
      </c>
      <c r="F6" s="105">
        <v>6.5960000000001729E-3</v>
      </c>
      <c r="G6" s="105">
        <v>6.6290000000001729E-3</v>
      </c>
      <c r="H6" s="105">
        <v>6.6600000000000626E-3</v>
      </c>
      <c r="I6" s="105">
        <v>6.6870000000001711E-3</v>
      </c>
      <c r="J6" s="105">
        <v>6.7089999999999103E-3</v>
      </c>
      <c r="K6" s="105">
        <v>6.7130000000000687E-3</v>
      </c>
      <c r="L6" s="105">
        <v>6.7020000000000638E-3</v>
      </c>
      <c r="M6" s="105">
        <v>6.6499999999999407E-3</v>
      </c>
      <c r="N6" s="105">
        <v>6.5880000000001892E-3</v>
      </c>
      <c r="O6" s="105">
        <v>6.5389999999999997E-3</v>
      </c>
      <c r="P6" s="105">
        <v>6.5520000000000083E-3</v>
      </c>
      <c r="Q6" s="105">
        <v>6.662000000000042E-3</v>
      </c>
      <c r="R6" s="105">
        <v>6.8749999999998916E-3</v>
      </c>
      <c r="S6" s="105">
        <v>7.1949999999999523E-3</v>
      </c>
      <c r="T6" s="105">
        <v>7.5739999999999167E-3</v>
      </c>
      <c r="U6" s="105">
        <v>7.9649999999999201E-3</v>
      </c>
      <c r="V6" s="105">
        <v>8.3340000000000462E-3</v>
      </c>
      <c r="W6" s="105">
        <v>8.6659999999999741E-3</v>
      </c>
      <c r="X6" s="105">
        <v>8.9809999999999751E-3</v>
      </c>
      <c r="Y6" s="105">
        <v>9.2659999999998403E-3</v>
      </c>
      <c r="Z6" s="105">
        <v>9.5369999999996066E-3</v>
      </c>
      <c r="AA6" s="105">
        <v>9.8020000000001353E-3</v>
      </c>
      <c r="AB6" s="105">
        <v>1.0058000000000004E-2</v>
      </c>
      <c r="AC6" s="105">
        <v>1.0303000000000603E-2</v>
      </c>
      <c r="AD6" s="105">
        <v>1.0548000000000154E-2</v>
      </c>
      <c r="AE6" s="105">
        <v>1.0793000000000505E-2</v>
      </c>
      <c r="AF6" s="105">
        <v>1.1069999999999887E-2</v>
      </c>
      <c r="AG6" s="105">
        <v>1.1371999999999702E-2</v>
      </c>
      <c r="AH6" s="105">
        <v>1.1692000000000353E-2</v>
      </c>
      <c r="AI6" s="105">
        <v>1.2021000000000353E-2</v>
      </c>
      <c r="AJ6" s="105">
        <v>1.2338999999999368E-2</v>
      </c>
      <c r="AK6" s="105">
        <v>1.2638000000000111E-2</v>
      </c>
      <c r="AL6" s="105">
        <v>1.2903000000000329E-2</v>
      </c>
      <c r="AM6" s="105">
        <v>1.3149999999999499E-2</v>
      </c>
      <c r="AN6" s="105">
        <v>1.3360000000000516E-2</v>
      </c>
      <c r="AO6" s="105">
        <v>1.3564999999999963E-2</v>
      </c>
      <c r="AP6" s="105">
        <v>1.3769000000000104E-2</v>
      </c>
      <c r="AQ6" s="105">
        <v>1.3950999999999681E-2</v>
      </c>
      <c r="AR6" s="105">
        <v>1.412899999999977E-2</v>
      </c>
      <c r="AS6" s="105">
        <v>1.4298999999999678E-2</v>
      </c>
      <c r="AT6" s="105">
        <v>1.4458999999999948E-2</v>
      </c>
      <c r="AU6" s="105">
        <v>1.4610999999999678E-2</v>
      </c>
      <c r="AV6" s="105">
        <v>1.4763999999999703E-2</v>
      </c>
      <c r="AW6" s="105">
        <v>1.4908999999999822E-2</v>
      </c>
      <c r="AX6" s="105">
        <v>1.5045000000000482E-2</v>
      </c>
      <c r="AY6" s="105">
        <v>1.5173999999999721E-2</v>
      </c>
      <c r="AZ6" s="105">
        <v>1.5283000000000064E-2</v>
      </c>
      <c r="BA6" s="105">
        <v>1.5000000000000001E-2</v>
      </c>
      <c r="BB6" s="105">
        <v>1.4999999999999998E-2</v>
      </c>
      <c r="BC6" s="105">
        <v>1.6E-2</v>
      </c>
      <c r="BD6" s="105">
        <v>1.6000000000000139E-2</v>
      </c>
    </row>
    <row r="7" spans="1:56" x14ac:dyDescent="0.2">
      <c r="A7" s="104" t="s">
        <v>39</v>
      </c>
      <c r="B7" s="105">
        <v>2.1505999998000442</v>
      </c>
      <c r="C7" s="105">
        <v>2.2020299998000197</v>
      </c>
      <c r="D7" s="105">
        <v>2.253840000199967</v>
      </c>
      <c r="E7" s="105">
        <v>2.3060000002000312</v>
      </c>
      <c r="F7" s="105">
        <v>2.3584600001999729</v>
      </c>
      <c r="G7" s="105">
        <v>2.4112300000999443</v>
      </c>
      <c r="H7" s="105">
        <v>2.4643399998999702</v>
      </c>
      <c r="I7" s="105">
        <v>2.5178699999999363</v>
      </c>
      <c r="J7" s="105">
        <v>2.5718499997000253</v>
      </c>
      <c r="K7" s="105">
        <v>2.6262899999999845</v>
      </c>
      <c r="L7" s="105">
        <v>2.681239999600038</v>
      </c>
      <c r="M7" s="105">
        <v>2.7353300004000567</v>
      </c>
      <c r="N7" s="105">
        <v>2.7883100002999557</v>
      </c>
      <c r="O7" s="105">
        <v>2.8426200000999891</v>
      </c>
      <c r="P7" s="105">
        <v>2.9015899999999428</v>
      </c>
      <c r="Q7" s="105">
        <v>2.9668000000000299</v>
      </c>
      <c r="R7" s="105">
        <v>3.0410100000000098</v>
      </c>
      <c r="S7" s="105">
        <v>3.1213399999999725</v>
      </c>
      <c r="T7" s="105">
        <v>3.1970699999999823</v>
      </c>
      <c r="U7" s="105">
        <v>3.2536599999999529</v>
      </c>
      <c r="V7" s="105">
        <v>3.2814500000000444</v>
      </c>
      <c r="W7" s="105">
        <v>3.2754300000000156</v>
      </c>
      <c r="X7" s="105">
        <v>3.2405899999999686</v>
      </c>
      <c r="Y7" s="105">
        <v>3.1895799999999923</v>
      </c>
      <c r="Z7" s="105">
        <v>3.1405900000000102</v>
      </c>
      <c r="AA7" s="105">
        <v>3.106740000000014</v>
      </c>
      <c r="AB7" s="105">
        <v>3.09223000000001</v>
      </c>
      <c r="AC7" s="105">
        <v>3.0930399999999514</v>
      </c>
      <c r="AD7" s="105">
        <v>3.1037599999999932</v>
      </c>
      <c r="AE7" s="105">
        <v>3.1155800000000324</v>
      </c>
      <c r="AF7" s="105">
        <v>3.1219700000001915</v>
      </c>
      <c r="AG7" s="105">
        <v>3.1224099999999417</v>
      </c>
      <c r="AH7" s="105">
        <v>3.1190299999999072</v>
      </c>
      <c r="AI7" s="105">
        <v>3.1110099999999594</v>
      </c>
      <c r="AJ7" s="105">
        <v>3.0977499999999165</v>
      </c>
      <c r="AK7" s="105">
        <v>3.0791799999998766</v>
      </c>
      <c r="AL7" s="105">
        <v>3.0543299999998861</v>
      </c>
      <c r="AM7" s="105">
        <v>3.0239099999999097</v>
      </c>
      <c r="AN7" s="105">
        <v>2.9916500000000359</v>
      </c>
      <c r="AO7" s="105">
        <v>2.9626400000000204</v>
      </c>
      <c r="AP7" s="105">
        <v>2.9405300000000487</v>
      </c>
      <c r="AQ7" s="105">
        <v>2.9266600000000667</v>
      </c>
      <c r="AR7" s="105">
        <v>2.9200399999999811</v>
      </c>
      <c r="AS7" s="105">
        <v>2.9189799999999919</v>
      </c>
      <c r="AT7" s="105">
        <v>2.920780000000049</v>
      </c>
      <c r="AU7" s="105">
        <v>2.9233499999999788</v>
      </c>
      <c r="AV7" s="105">
        <v>2.9263500000000358</v>
      </c>
      <c r="AW7" s="105">
        <v>2.9301900000000658</v>
      </c>
      <c r="AX7" s="105">
        <v>2.9343629999999159</v>
      </c>
      <c r="AY7" s="105">
        <v>2.9384279999999143</v>
      </c>
      <c r="AZ7" s="105">
        <v>2.9420339999999232</v>
      </c>
      <c r="BA7" s="105">
        <v>2.9440000000000626</v>
      </c>
      <c r="BB7" s="105">
        <v>2.9469999999999961</v>
      </c>
      <c r="BC7" s="105">
        <v>2.9469999999999574</v>
      </c>
      <c r="BD7" s="105">
        <v>2.9470000000000094</v>
      </c>
    </row>
    <row r="8" spans="1:56" x14ac:dyDescent="0.2">
      <c r="A8" s="104" t="s">
        <v>85</v>
      </c>
      <c r="B8" s="105">
        <v>0.14363399999999416</v>
      </c>
      <c r="C8" s="105">
        <v>0.14544700002999988</v>
      </c>
      <c r="D8" s="105">
        <v>0.14715199998000458</v>
      </c>
      <c r="E8" s="105">
        <v>0.14861799994999644</v>
      </c>
      <c r="F8" s="105">
        <v>0.14968300003000512</v>
      </c>
      <c r="G8" s="105">
        <v>0.15025799999999415</v>
      </c>
      <c r="H8" s="105">
        <v>0.15023999999000145</v>
      </c>
      <c r="I8" s="105">
        <v>0.14971499995999865</v>
      </c>
      <c r="J8" s="105">
        <v>0.14892900005000051</v>
      </c>
      <c r="K8" s="105">
        <v>0.14827699999000096</v>
      </c>
      <c r="L8" s="105">
        <v>0.14799600000000107</v>
      </c>
      <c r="M8" s="105">
        <v>0.14821000002000045</v>
      </c>
      <c r="N8" s="105">
        <v>0.14881400001999984</v>
      </c>
      <c r="O8" s="105">
        <v>0.14958000004000044</v>
      </c>
      <c r="P8" s="105">
        <v>0.15018699997000226</v>
      </c>
      <c r="Q8" s="105">
        <v>0.15037700000000262</v>
      </c>
      <c r="R8" s="105">
        <v>0.15005700003999906</v>
      </c>
      <c r="S8" s="105">
        <v>0.14932400003999857</v>
      </c>
      <c r="T8" s="105">
        <v>0.1483540000499978</v>
      </c>
      <c r="U8" s="105">
        <v>0.14740999998000195</v>
      </c>
      <c r="V8" s="105">
        <v>0.14667100000000072</v>
      </c>
      <c r="W8" s="105">
        <v>0.14623900004000151</v>
      </c>
      <c r="X8" s="105">
        <v>0.14602099994999784</v>
      </c>
      <c r="Y8" s="105">
        <v>0.14576400002000481</v>
      </c>
      <c r="Z8" s="105">
        <v>0.1451249999800022</v>
      </c>
      <c r="AA8" s="105">
        <v>0.14388399999999879</v>
      </c>
      <c r="AB8" s="105">
        <v>0.14198299997000421</v>
      </c>
      <c r="AC8" s="105">
        <v>0.13956900002999978</v>
      </c>
      <c r="AD8" s="105">
        <v>0.13689100003000124</v>
      </c>
      <c r="AE8" s="105">
        <v>0.13431099994999926</v>
      </c>
      <c r="AF8" s="105">
        <v>0.1320989999999985</v>
      </c>
      <c r="AG8" s="105">
        <v>0.13027699996999859</v>
      </c>
      <c r="AH8" s="105">
        <v>0.1288289999499985</v>
      </c>
      <c r="AI8" s="105">
        <v>0.12802099999000038</v>
      </c>
      <c r="AJ8" s="105">
        <v>0.12815699999999924</v>
      </c>
      <c r="AK8" s="105">
        <v>0.12939399999999943</v>
      </c>
      <c r="AL8" s="105">
        <v>0.13189800001999996</v>
      </c>
      <c r="AM8" s="105">
        <v>0.13549799997000012</v>
      </c>
      <c r="AN8" s="105">
        <v>0.13972999997000188</v>
      </c>
      <c r="AO8" s="105">
        <v>0.14393299999000089</v>
      </c>
      <c r="AP8" s="105">
        <v>0.14760800000000029</v>
      </c>
      <c r="AQ8" s="105">
        <v>0.15059300004999995</v>
      </c>
      <c r="AR8" s="105">
        <v>0.15298500002000054</v>
      </c>
      <c r="AS8" s="105">
        <v>0.15489500002000164</v>
      </c>
      <c r="AT8" s="105">
        <v>0.15651200000999729</v>
      </c>
      <c r="AU8" s="105">
        <v>0.15801000000000062</v>
      </c>
      <c r="AV8" s="105">
        <v>0.15937099998000298</v>
      </c>
      <c r="AW8" s="105">
        <v>0.16053899996000084</v>
      </c>
      <c r="AX8" s="105">
        <v>0.16157699999999786</v>
      </c>
      <c r="AY8" s="105">
        <v>0.16254699998999564</v>
      </c>
      <c r="AZ8" s="105">
        <v>0.16349500000000827</v>
      </c>
      <c r="BA8" s="105">
        <v>0.16400000000000439</v>
      </c>
      <c r="BB8" s="105">
        <v>0.16500000000000178</v>
      </c>
      <c r="BC8" s="105">
        <v>0.16599999999999496</v>
      </c>
      <c r="BD8" s="105">
        <v>0.16700000000000378</v>
      </c>
    </row>
    <row r="9" spans="1:56" x14ac:dyDescent="0.2">
      <c r="A9" s="104" t="s">
        <v>228</v>
      </c>
      <c r="B9" s="105">
        <v>0.23549900000000337</v>
      </c>
      <c r="C9" s="105">
        <v>0.27880799995000438</v>
      </c>
      <c r="D9" s="105">
        <v>0.33275999998000383</v>
      </c>
      <c r="E9" s="105">
        <v>0.3971739999800013</v>
      </c>
      <c r="F9" s="105">
        <v>0.47136400000000378</v>
      </c>
      <c r="G9" s="105">
        <v>0.55432400000000093</v>
      </c>
      <c r="H9" s="105">
        <v>0.64694300000000016</v>
      </c>
      <c r="I9" s="105">
        <v>0.74811699999999148</v>
      </c>
      <c r="J9" s="105">
        <v>0.85226199999999241</v>
      </c>
      <c r="K9" s="105">
        <v>0.95203999999998934</v>
      </c>
      <c r="L9" s="105">
        <v>1.0423799999999916</v>
      </c>
      <c r="M9" s="105">
        <v>1.1209000000000222</v>
      </c>
      <c r="N9" s="105">
        <v>1.1895499999999757</v>
      </c>
      <c r="O9" s="105">
        <v>1.253059999700008</v>
      </c>
      <c r="P9" s="105">
        <v>1.3184799995999961</v>
      </c>
      <c r="Q9" s="105">
        <v>1.391050000100011</v>
      </c>
      <c r="R9" s="105">
        <v>1.4722200002999988</v>
      </c>
      <c r="S9" s="105">
        <v>1.5607200004000146</v>
      </c>
      <c r="T9" s="105">
        <v>1.6558499996000251</v>
      </c>
      <c r="U9" s="105">
        <v>1.7560400004000194</v>
      </c>
      <c r="V9" s="105">
        <v>1.8601700000999821</v>
      </c>
      <c r="W9" s="105">
        <v>1.9700299998000113</v>
      </c>
      <c r="X9" s="105">
        <v>2.0866399998999943</v>
      </c>
      <c r="Y9" s="105">
        <v>2.2074099996000052</v>
      </c>
      <c r="Z9" s="105">
        <v>2.3286900000999906</v>
      </c>
      <c r="AA9" s="105">
        <v>2.4488199999999538</v>
      </c>
      <c r="AB9" s="105">
        <v>2.5710199997999998</v>
      </c>
      <c r="AC9" s="105">
        <v>2.7000099999000136</v>
      </c>
      <c r="AD9" s="105">
        <v>2.8381399998000578</v>
      </c>
      <c r="AE9" s="105">
        <v>2.9881599998999842</v>
      </c>
      <c r="AF9" s="105">
        <v>3.1549300001999825</v>
      </c>
      <c r="AG9" s="105">
        <v>3.3260300001000034</v>
      </c>
      <c r="AH9" s="105">
        <v>3.5072300003001886</v>
      </c>
      <c r="AI9" s="105">
        <v>3.7419300002000369</v>
      </c>
      <c r="AJ9" s="105">
        <v>4.0879299996999912</v>
      </c>
      <c r="AK9" s="105">
        <v>4.5795600001999004</v>
      </c>
      <c r="AL9" s="105">
        <v>5.2420299999001951</v>
      </c>
      <c r="AM9" s="105">
        <v>6.0440700000001124</v>
      </c>
      <c r="AN9" s="105">
        <v>6.894280000000097</v>
      </c>
      <c r="AO9" s="105">
        <v>7.6663899999998355</v>
      </c>
      <c r="AP9" s="105">
        <v>8.2706799999998264</v>
      </c>
      <c r="AQ9" s="105">
        <v>8.672480000000105</v>
      </c>
      <c r="AR9" s="105">
        <v>8.9004500000001077</v>
      </c>
      <c r="AS9" s="105">
        <v>9.0062600000000295</v>
      </c>
      <c r="AT9" s="105">
        <v>9.070869999999795</v>
      </c>
      <c r="AU9" s="105">
        <v>9.154300000000255</v>
      </c>
      <c r="AV9" s="105">
        <v>9.269609999999938</v>
      </c>
      <c r="AW9" s="105">
        <v>9.4001500000000409</v>
      </c>
      <c r="AX9" s="105">
        <v>9.5416149999999842</v>
      </c>
      <c r="AY9" s="105">
        <v>9.6820879999996787</v>
      </c>
      <c r="AZ9" s="105">
        <v>9.8131699999998609</v>
      </c>
      <c r="BA9" s="105">
        <v>9.9370000000002054</v>
      </c>
      <c r="BB9" s="105">
        <v>10.060999999999964</v>
      </c>
      <c r="BC9" s="105">
        <v>10.186999999999644</v>
      </c>
      <c r="BD9" s="105">
        <v>10.311000000000066</v>
      </c>
    </row>
    <row r="10" spans="1:56" x14ac:dyDescent="0.2">
      <c r="A10" s="104" t="s">
        <v>44</v>
      </c>
      <c r="B10" s="105">
        <v>23.973100000000098</v>
      </c>
      <c r="C10" s="105">
        <v>24.366399995999668</v>
      </c>
      <c r="D10" s="105">
        <v>24.782900005000283</v>
      </c>
      <c r="E10" s="105">
        <v>25.213400004999837</v>
      </c>
      <c r="F10" s="105">
        <v>25.644499999000082</v>
      </c>
      <c r="G10" s="105">
        <v>26.066999998000078</v>
      </c>
      <c r="H10" s="105">
        <v>26.477200002999915</v>
      </c>
      <c r="I10" s="105">
        <v>26.8785999999998</v>
      </c>
      <c r="J10" s="105">
        <v>27.277699999999822</v>
      </c>
      <c r="K10" s="105">
        <v>27.684499997999797</v>
      </c>
      <c r="L10" s="105">
        <v>28.105900003999842</v>
      </c>
      <c r="M10" s="105">
        <v>28.543399999000165</v>
      </c>
      <c r="N10" s="105">
        <v>28.993999997999985</v>
      </c>
      <c r="O10" s="105">
        <v>29.454700000000717</v>
      </c>
      <c r="P10" s="105">
        <v>29.920899997001346</v>
      </c>
      <c r="Q10" s="105">
        <v>30.388800003999773</v>
      </c>
      <c r="R10" s="105">
        <v>30.857199995999864</v>
      </c>
      <c r="S10" s="105">
        <v>31.326500003000685</v>
      </c>
      <c r="T10" s="105">
        <v>31.795499999999326</v>
      </c>
      <c r="U10" s="105">
        <v>32.263599996000941</v>
      </c>
      <c r="V10" s="105">
        <v>32.729700004001458</v>
      </c>
      <c r="W10" s="105">
        <v>33.193900001001005</v>
      </c>
      <c r="X10" s="105">
        <v>33.655200004000882</v>
      </c>
      <c r="Y10" s="105">
        <v>34.110900000998861</v>
      </c>
      <c r="Z10" s="105">
        <v>34.558099996998791</v>
      </c>
      <c r="AA10" s="105">
        <v>34.994800002998652</v>
      </c>
      <c r="AB10" s="105">
        <v>35.419699996999981</v>
      </c>
      <c r="AC10" s="105">
        <v>35.834000000999872</v>
      </c>
      <c r="AD10" s="105">
        <v>36.241599995999039</v>
      </c>
      <c r="AE10" s="105">
        <v>36.64809999800152</v>
      </c>
      <c r="AF10" s="105">
        <v>37.057500002000275</v>
      </c>
      <c r="AG10" s="105">
        <v>37.471499996999931</v>
      </c>
      <c r="AH10" s="105">
        <v>37.889400000000059</v>
      </c>
      <c r="AI10" s="105">
        <v>38.309400004000395</v>
      </c>
      <c r="AJ10" s="105">
        <v>38.728699996999936</v>
      </c>
      <c r="AK10" s="105">
        <v>39.1454999959996</v>
      </c>
      <c r="AL10" s="105">
        <v>39.558900002999714</v>
      </c>
      <c r="AM10" s="105">
        <v>39.970200000000681</v>
      </c>
      <c r="AN10" s="105">
        <v>40.382400004999852</v>
      </c>
      <c r="AO10" s="105">
        <v>40.799399999999011</v>
      </c>
      <c r="AP10" s="105">
        <v>41.223899996999741</v>
      </c>
      <c r="AQ10" s="105">
        <v>41.656899996999222</v>
      </c>
      <c r="AR10" s="105">
        <v>42.096699999000087</v>
      </c>
      <c r="AS10" s="105">
        <v>42.539899999999179</v>
      </c>
      <c r="AT10" s="105">
        <v>42.981499997001016</v>
      </c>
      <c r="AU10" s="105">
        <v>43.417800004000668</v>
      </c>
      <c r="AV10" s="105">
        <v>43.847400003999006</v>
      </c>
      <c r="AW10" s="105">
        <v>44.270999996001215</v>
      </c>
      <c r="AX10" s="105">
        <v>44.688863997000553</v>
      </c>
      <c r="AY10" s="105">
        <v>45.101780999000475</v>
      </c>
      <c r="AZ10" s="105">
        <v>45.510398999999424</v>
      </c>
      <c r="BA10" s="105">
        <v>45.91399999999917</v>
      </c>
      <c r="BB10" s="105">
        <v>46.313999999999986</v>
      </c>
      <c r="BC10" s="105">
        <v>46.706999999998402</v>
      </c>
      <c r="BD10" s="105">
        <v>47.095999999998995</v>
      </c>
    </row>
    <row r="11" spans="1:56" x14ac:dyDescent="0.2">
      <c r="A11" s="104" t="s">
        <v>45</v>
      </c>
      <c r="B11" s="105">
        <v>2.5250700000001172</v>
      </c>
      <c r="C11" s="105">
        <v>2.5877100000000133</v>
      </c>
      <c r="D11" s="105">
        <v>2.6504800000000235</v>
      </c>
      <c r="E11" s="105">
        <v>2.7127799999999818</v>
      </c>
      <c r="F11" s="105">
        <v>2.7737499999998776</v>
      </c>
      <c r="G11" s="105">
        <v>2.8327600000000692</v>
      </c>
      <c r="H11" s="105">
        <v>2.8895799999999281</v>
      </c>
      <c r="I11" s="105">
        <v>2.9443799999999474</v>
      </c>
      <c r="J11" s="105">
        <v>2.9974100000000115</v>
      </c>
      <c r="K11" s="105">
        <v>3.0491100000000007</v>
      </c>
      <c r="L11" s="105">
        <v>3.0997499999999731</v>
      </c>
      <c r="M11" s="105">
        <v>3.1480899999999403</v>
      </c>
      <c r="N11" s="105">
        <v>3.1936900000000841</v>
      </c>
      <c r="O11" s="105">
        <v>3.2385900000000571</v>
      </c>
      <c r="P11" s="105">
        <v>3.2855900000000533</v>
      </c>
      <c r="Q11" s="105">
        <v>3.3359299999999146</v>
      </c>
      <c r="R11" s="105">
        <v>3.3922600000000958</v>
      </c>
      <c r="S11" s="105">
        <v>3.4519399999999583</v>
      </c>
      <c r="T11" s="105">
        <v>3.5046500000000171</v>
      </c>
      <c r="U11" s="105">
        <v>3.5364699999999401</v>
      </c>
      <c r="V11" s="105">
        <v>3.5381599999999156</v>
      </c>
      <c r="W11" s="105">
        <v>3.505250000000018</v>
      </c>
      <c r="X11" s="105">
        <v>3.4428099999998736</v>
      </c>
      <c r="Y11" s="105">
        <v>3.363100000000061</v>
      </c>
      <c r="Z11" s="105">
        <v>3.2836599999999314</v>
      </c>
      <c r="AA11" s="105">
        <v>3.2173399999999512</v>
      </c>
      <c r="AB11" s="105">
        <v>3.1682200000000482</v>
      </c>
      <c r="AC11" s="105">
        <v>3.1330899999999406</v>
      </c>
      <c r="AD11" s="105">
        <v>3.1086800000000552</v>
      </c>
      <c r="AE11" s="105">
        <v>3.0890200000001267</v>
      </c>
      <c r="AF11" s="105">
        <v>3.069589999999859</v>
      </c>
      <c r="AG11" s="105">
        <v>3.050660000000041</v>
      </c>
      <c r="AH11" s="105">
        <v>3.0338999999998699</v>
      </c>
      <c r="AI11" s="105">
        <v>3.0178099999999053</v>
      </c>
      <c r="AJ11" s="105">
        <v>3.0006100000000373</v>
      </c>
      <c r="AK11" s="105">
        <v>2.9812599999999256</v>
      </c>
      <c r="AL11" s="105">
        <v>2.9584999999999866</v>
      </c>
      <c r="AM11" s="105">
        <v>2.9330600000000571</v>
      </c>
      <c r="AN11" s="105">
        <v>2.9082199999999618</v>
      </c>
      <c r="AO11" s="105">
        <v>2.8885799999999118</v>
      </c>
      <c r="AP11" s="105">
        <v>2.8773099999999627</v>
      </c>
      <c r="AQ11" s="105">
        <v>2.8755799999999252</v>
      </c>
      <c r="AR11" s="105">
        <v>2.8819200000000902</v>
      </c>
      <c r="AS11" s="105">
        <v>2.8935100000000515</v>
      </c>
      <c r="AT11" s="105">
        <v>2.9062199999999274</v>
      </c>
      <c r="AU11" s="105">
        <v>2.9169500000000563</v>
      </c>
      <c r="AV11" s="105">
        <v>2.9248199999999516</v>
      </c>
      <c r="AW11" s="105">
        <v>2.9304500000000493</v>
      </c>
      <c r="AX11" s="105">
        <v>2.9341519999999734</v>
      </c>
      <c r="AY11" s="105">
        <v>2.9367060000000387</v>
      </c>
      <c r="AZ11" s="105">
        <v>2.9386789999999907</v>
      </c>
      <c r="BA11" s="105">
        <v>2.9399999999999982</v>
      </c>
      <c r="BB11" s="105">
        <v>2.9400000000000159</v>
      </c>
      <c r="BC11" s="105">
        <v>2.9390000000000294</v>
      </c>
      <c r="BD11" s="105">
        <v>2.9380000000000224</v>
      </c>
    </row>
    <row r="12" spans="1:56" x14ac:dyDescent="0.2">
      <c r="A12" s="104" t="s">
        <v>43</v>
      </c>
      <c r="B12" s="105">
        <v>6.7098000000000491E-2</v>
      </c>
      <c r="C12" s="105">
        <v>6.8187999999999693E-2</v>
      </c>
      <c r="D12" s="105">
        <v>6.9176000000001681E-2</v>
      </c>
      <c r="E12" s="105">
        <v>7.0066000000002931E-2</v>
      </c>
      <c r="F12" s="105">
        <v>7.0878000000004548E-2</v>
      </c>
      <c r="G12" s="105">
        <v>7.1609000000000048E-2</v>
      </c>
      <c r="H12" s="105">
        <v>7.2284999999998503E-2</v>
      </c>
      <c r="I12" s="105">
        <v>7.2875000000000412E-2</v>
      </c>
      <c r="J12" s="105">
        <v>7.3323999999998765E-2</v>
      </c>
      <c r="K12" s="105">
        <v>7.3527999999999025E-2</v>
      </c>
      <c r="L12" s="105">
        <v>7.3442000000000424E-2</v>
      </c>
      <c r="M12" s="105">
        <v>7.3065999999999118E-2</v>
      </c>
      <c r="N12" s="105">
        <v>7.2448000000001414E-2</v>
      </c>
      <c r="O12" s="105">
        <v>7.1639000000002617E-2</v>
      </c>
      <c r="P12" s="105">
        <v>7.0725000000001051E-2</v>
      </c>
      <c r="Q12" s="105">
        <v>6.9782000000000649E-2</v>
      </c>
      <c r="R12" s="105">
        <v>6.8809000000003118E-2</v>
      </c>
      <c r="S12" s="105">
        <v>6.7844999999999961E-2</v>
      </c>
      <c r="T12" s="105">
        <v>6.7057999999999007E-2</v>
      </c>
      <c r="U12" s="105">
        <v>6.6626999999999381E-2</v>
      </c>
      <c r="V12" s="105">
        <v>6.6696000000000297E-2</v>
      </c>
      <c r="W12" s="105">
        <v>6.7307000000000936E-2</v>
      </c>
      <c r="X12" s="105">
        <v>6.8427000000001403E-2</v>
      </c>
      <c r="Y12" s="105">
        <v>6.9938000000000999E-2</v>
      </c>
      <c r="Z12" s="105">
        <v>7.1718999999999297E-2</v>
      </c>
      <c r="AA12" s="105">
        <v>7.361900000000221E-2</v>
      </c>
      <c r="AB12" s="105">
        <v>7.5627999999998322E-2</v>
      </c>
      <c r="AC12" s="105">
        <v>7.7738999999999683E-2</v>
      </c>
      <c r="AD12" s="105">
        <v>7.9850999999999991E-2</v>
      </c>
      <c r="AE12" s="105">
        <v>8.1831000000000653E-2</v>
      </c>
      <c r="AF12" s="105">
        <v>8.358399999999637E-2</v>
      </c>
      <c r="AG12" s="105">
        <v>8.5056999999998953E-2</v>
      </c>
      <c r="AH12" s="105">
        <v>8.6265999999999843E-2</v>
      </c>
      <c r="AI12" s="105">
        <v>8.7293000000000329E-2</v>
      </c>
      <c r="AJ12" s="105">
        <v>8.8257000000000252E-2</v>
      </c>
      <c r="AK12" s="105">
        <v>8.9252999999996516E-2</v>
      </c>
      <c r="AL12" s="105">
        <v>9.0301000000000686E-2</v>
      </c>
      <c r="AM12" s="105">
        <v>9.1380999999997992E-2</v>
      </c>
      <c r="AN12" s="105">
        <v>9.2477999999998825E-2</v>
      </c>
      <c r="AO12" s="105">
        <v>9.3580999999999206E-2</v>
      </c>
      <c r="AP12" s="105">
        <v>9.466099999999833E-2</v>
      </c>
      <c r="AQ12" s="105">
        <v>9.5719000000000928E-2</v>
      </c>
      <c r="AR12" s="105">
        <v>9.6777000000000155E-2</v>
      </c>
      <c r="AS12" s="105">
        <v>9.7824000000000189E-2</v>
      </c>
      <c r="AT12" s="105">
        <v>9.887500000000049E-2</v>
      </c>
      <c r="AU12" s="105">
        <v>9.9922999999998485E-2</v>
      </c>
      <c r="AV12" s="105">
        <v>0.10096299999999826</v>
      </c>
      <c r="AW12" s="105">
        <v>0.10201200000000002</v>
      </c>
      <c r="AX12" s="105">
        <v>0.10304999999999946</v>
      </c>
      <c r="AY12" s="105">
        <v>0.10408399999999947</v>
      </c>
      <c r="AZ12" s="105">
        <v>0.10511000000000113</v>
      </c>
      <c r="BA12" s="105">
        <v>0.10600000000000236</v>
      </c>
      <c r="BB12" s="105">
        <v>0.10700000000000096</v>
      </c>
      <c r="BC12" s="105">
        <v>0.10800000000000126</v>
      </c>
      <c r="BD12" s="105">
        <v>0.1099999999999997</v>
      </c>
    </row>
    <row r="13" spans="1:56" x14ac:dyDescent="0.2">
      <c r="A13" s="104" t="s">
        <v>47</v>
      </c>
      <c r="B13" s="105">
        <v>12.842900000000309</v>
      </c>
      <c r="C13" s="105">
        <v>13.084199996999693</v>
      </c>
      <c r="D13" s="105">
        <v>13.296900004000134</v>
      </c>
      <c r="E13" s="105">
        <v>13.486399997999289</v>
      </c>
      <c r="F13" s="105">
        <v>13.661999995999977</v>
      </c>
      <c r="G13" s="105">
        <v>13.831199997999867</v>
      </c>
      <c r="H13" s="105">
        <v>13.994600002999571</v>
      </c>
      <c r="I13" s="105">
        <v>14.152099998999944</v>
      </c>
      <c r="J13" s="105">
        <v>14.309299999000059</v>
      </c>
      <c r="K13" s="105">
        <v>14.473199995999662</v>
      </c>
      <c r="L13" s="105">
        <v>14.64909999700026</v>
      </c>
      <c r="M13" s="105">
        <v>14.838499997999987</v>
      </c>
      <c r="N13" s="105">
        <v>15.04110000099999</v>
      </c>
      <c r="O13" s="105">
        <v>15.257399997000245</v>
      </c>
      <c r="P13" s="105">
        <v>15.487200005000659</v>
      </c>
      <c r="Q13" s="105">
        <v>15.729599999999756</v>
      </c>
      <c r="R13" s="105">
        <v>15.986199999999632</v>
      </c>
      <c r="S13" s="105">
        <v>16.254900004000358</v>
      </c>
      <c r="T13" s="105">
        <v>16.527400001999407</v>
      </c>
      <c r="U13" s="105">
        <v>16.792299998999706</v>
      </c>
      <c r="V13" s="105">
        <v>17.041400003999662</v>
      </c>
      <c r="W13" s="105">
        <v>17.271899995000144</v>
      </c>
      <c r="X13" s="105">
        <v>17.485900001000367</v>
      </c>
      <c r="Y13" s="105">
        <v>17.687500003999649</v>
      </c>
      <c r="Z13" s="105">
        <v>17.882700002999218</v>
      </c>
      <c r="AA13" s="105">
        <v>18.076699995999981</v>
      </c>
      <c r="AB13" s="105">
        <v>18.271700002000024</v>
      </c>
      <c r="AC13" s="105">
        <v>18.467600001000108</v>
      </c>
      <c r="AD13" s="105">
        <v>18.665000003999754</v>
      </c>
      <c r="AE13" s="105">
        <v>18.864099998000636</v>
      </c>
      <c r="AF13" s="105">
        <v>19.065799997000319</v>
      </c>
      <c r="AG13" s="105">
        <v>19.268500000999538</v>
      </c>
      <c r="AH13" s="105">
        <v>19.475199997999795</v>
      </c>
      <c r="AI13" s="105">
        <v>19.697000001000145</v>
      </c>
      <c r="AJ13" s="105">
        <v>19.948399994999594</v>
      </c>
      <c r="AK13" s="105">
        <v>20.238899997000271</v>
      </c>
      <c r="AL13" s="105">
        <v>20.573599998999736</v>
      </c>
      <c r="AM13" s="105">
        <v>20.946700002999627</v>
      </c>
      <c r="AN13" s="105">
        <v>21.342500004999586</v>
      </c>
      <c r="AO13" s="105">
        <v>21.73900000000015</v>
      </c>
      <c r="AP13" s="105">
        <v>22.12010000499993</v>
      </c>
      <c r="AQ13" s="105">
        <v>22.479799999999436</v>
      </c>
      <c r="AR13" s="105">
        <v>22.821799997999261</v>
      </c>
      <c r="AS13" s="105">
        <v>23.150699998000484</v>
      </c>
      <c r="AT13" s="105">
        <v>23.474700003999324</v>
      </c>
      <c r="AU13" s="105">
        <v>23.799600000999828</v>
      </c>
      <c r="AV13" s="105">
        <v>24.125799999999956</v>
      </c>
      <c r="AW13" s="105">
        <v>24.450599996999614</v>
      </c>
      <c r="AX13" s="105">
        <v>24.772247002000103</v>
      </c>
      <c r="AY13" s="105">
        <v>25.088636002000371</v>
      </c>
      <c r="AZ13" s="105">
        <v>25.398177000000182</v>
      </c>
      <c r="BA13" s="105">
        <v>25.700999999999489</v>
      </c>
      <c r="BB13" s="105">
        <v>25.996999999999524</v>
      </c>
      <c r="BC13" s="105">
        <v>26.287000000000912</v>
      </c>
      <c r="BD13" s="105">
        <v>26.573000000000956</v>
      </c>
    </row>
    <row r="14" spans="1:56" x14ac:dyDescent="0.2">
      <c r="A14" s="104" t="s">
        <v>48</v>
      </c>
      <c r="B14" s="105">
        <v>7.516240000000038</v>
      </c>
      <c r="C14" s="105">
        <v>7.5503399999999816</v>
      </c>
      <c r="D14" s="105">
        <v>7.5811200000000127</v>
      </c>
      <c r="E14" s="105">
        <v>7.6070600000000574</v>
      </c>
      <c r="F14" s="105">
        <v>7.6262900000000569</v>
      </c>
      <c r="G14" s="105">
        <v>7.6376900000000001</v>
      </c>
      <c r="H14" s="105">
        <v>7.6407500000000192</v>
      </c>
      <c r="I14" s="105">
        <v>7.6365800000000066</v>
      </c>
      <c r="J14" s="105">
        <v>7.6277599999999746</v>
      </c>
      <c r="K14" s="105">
        <v>7.6178800000000466</v>
      </c>
      <c r="L14" s="105">
        <v>7.6097499999999769</v>
      </c>
      <c r="M14" s="105">
        <v>7.6045100000000465</v>
      </c>
      <c r="N14" s="105">
        <v>7.6021800000000184</v>
      </c>
      <c r="O14" s="105">
        <v>7.6031000000000404</v>
      </c>
      <c r="P14" s="105">
        <v>7.6072900000000327</v>
      </c>
      <c r="Q14" s="105">
        <v>7.6148699999999661</v>
      </c>
      <c r="R14" s="105">
        <v>7.6253900000000003</v>
      </c>
      <c r="S14" s="105">
        <v>7.639350000000003</v>
      </c>
      <c r="T14" s="105">
        <v>7.6588399999999508</v>
      </c>
      <c r="U14" s="105">
        <v>7.6865700000000112</v>
      </c>
      <c r="V14" s="105">
        <v>7.7239499999999053</v>
      </c>
      <c r="W14" s="105">
        <v>7.7727000000000199</v>
      </c>
      <c r="X14" s="105">
        <v>7.8309300000000333</v>
      </c>
      <c r="Y14" s="105">
        <v>7.8920899999999587</v>
      </c>
      <c r="Z14" s="105">
        <v>7.9472099999999548</v>
      </c>
      <c r="AA14" s="105">
        <v>7.9901200000000738</v>
      </c>
      <c r="AB14" s="105">
        <v>8.0178600000000912</v>
      </c>
      <c r="AC14" s="105">
        <v>8.0328800000000395</v>
      </c>
      <c r="AD14" s="105">
        <v>8.0410499999999754</v>
      </c>
      <c r="AE14" s="105">
        <v>8.0511100000000013</v>
      </c>
      <c r="AF14" s="105">
        <v>8.0692799999999778</v>
      </c>
      <c r="AG14" s="105">
        <v>8.0977500000000422</v>
      </c>
      <c r="AH14" s="105">
        <v>8.1344099999999138</v>
      </c>
      <c r="AI14" s="105">
        <v>8.1758499999999863</v>
      </c>
      <c r="AJ14" s="105">
        <v>8.2168099999999917</v>
      </c>
      <c r="AK14" s="105">
        <v>8.25364999999994</v>
      </c>
      <c r="AL14" s="105">
        <v>8.2847400000000349</v>
      </c>
      <c r="AM14" s="105">
        <v>8.3117800000000752</v>
      </c>
      <c r="AN14" s="105">
        <v>8.3384499999999999</v>
      </c>
      <c r="AO14" s="105">
        <v>8.3700399999999249</v>
      </c>
      <c r="AP14" s="105">
        <v>8.4099499999999576</v>
      </c>
      <c r="AQ14" s="105">
        <v>8.4598600000000381</v>
      </c>
      <c r="AR14" s="105">
        <v>8.5175500000000124</v>
      </c>
      <c r="AS14" s="105">
        <v>8.577780000000029</v>
      </c>
      <c r="AT14" s="105">
        <v>8.6332199999999695</v>
      </c>
      <c r="AU14" s="105">
        <v>8.6786600000000291</v>
      </c>
      <c r="AV14" s="105">
        <v>8.7121400000000353</v>
      </c>
      <c r="AW14" s="105">
        <v>8.7354499999999806</v>
      </c>
      <c r="AX14" s="105">
        <v>8.7518200000000572</v>
      </c>
      <c r="AY14" s="105">
        <v>8.7662009999999988</v>
      </c>
      <c r="AZ14" s="105">
        <v>8.7822100000000205</v>
      </c>
      <c r="BA14" s="105">
        <v>8.8010000000000179</v>
      </c>
      <c r="BB14" s="105">
        <v>8.8210000000000583</v>
      </c>
      <c r="BC14" s="105">
        <v>8.84100000000001</v>
      </c>
      <c r="BD14" s="105">
        <v>8.859999999999987</v>
      </c>
    </row>
    <row r="15" spans="1:56" x14ac:dyDescent="0.2">
      <c r="A15" s="104" t="s">
        <v>49</v>
      </c>
      <c r="B15" s="105">
        <v>5.1800200000000478</v>
      </c>
      <c r="C15" s="105">
        <v>5.2845299999999016</v>
      </c>
      <c r="D15" s="105">
        <v>5.385270000000105</v>
      </c>
      <c r="E15" s="105">
        <v>5.4830799999998856</v>
      </c>
      <c r="F15" s="105">
        <v>5.5790800000000615</v>
      </c>
      <c r="G15" s="105">
        <v>5.6741400000001079</v>
      </c>
      <c r="H15" s="105">
        <v>5.7687199999999574</v>
      </c>
      <c r="I15" s="105">
        <v>5.8631300000000373</v>
      </c>
      <c r="J15" s="105">
        <v>5.9579300000000703</v>
      </c>
      <c r="K15" s="105">
        <v>6.0536499999998998</v>
      </c>
      <c r="L15" s="105">
        <v>6.1507400000000461</v>
      </c>
      <c r="M15" s="105">
        <v>6.2493200000000408</v>
      </c>
      <c r="N15" s="105">
        <v>6.3495599999999577</v>
      </c>
      <c r="O15" s="105">
        <v>6.4520800000000618</v>
      </c>
      <c r="P15" s="105">
        <v>6.5575900000000811</v>
      </c>
      <c r="Q15" s="105">
        <v>6.6664500000001059</v>
      </c>
      <c r="R15" s="105">
        <v>6.7786300000001045</v>
      </c>
      <c r="S15" s="105">
        <v>6.8934999999999746</v>
      </c>
      <c r="T15" s="105">
        <v>7.0100400000000782</v>
      </c>
      <c r="U15" s="105">
        <v>7.12688999999998</v>
      </c>
      <c r="V15" s="105">
        <v>7.2427699999999602</v>
      </c>
      <c r="W15" s="105">
        <v>7.3579599999999932</v>
      </c>
      <c r="X15" s="105">
        <v>7.4719299999999667</v>
      </c>
      <c r="Y15" s="105">
        <v>7.5817600000000684</v>
      </c>
      <c r="Z15" s="105">
        <v>7.6837100000001612</v>
      </c>
      <c r="AA15" s="105">
        <v>7.7754299999999397</v>
      </c>
      <c r="AB15" s="105">
        <v>7.8555500000000951</v>
      </c>
      <c r="AC15" s="105">
        <v>7.9256700000001006</v>
      </c>
      <c r="AD15" s="105">
        <v>7.9898999999997464</v>
      </c>
      <c r="AE15" s="105">
        <v>8.0541299999999563</v>
      </c>
      <c r="AF15" s="105">
        <v>8.1227400000000092</v>
      </c>
      <c r="AG15" s="105">
        <v>8.1972799999999371</v>
      </c>
      <c r="AH15" s="105">
        <v>8.2770100000000042</v>
      </c>
      <c r="AI15" s="105">
        <v>8.361360000000051</v>
      </c>
      <c r="AJ15" s="105">
        <v>8.4488800000001216</v>
      </c>
      <c r="AK15" s="105">
        <v>8.5386099999999292</v>
      </c>
      <c r="AL15" s="105">
        <v>8.6301900000001623</v>
      </c>
      <c r="AM15" s="105">
        <v>8.7243000000000226</v>
      </c>
      <c r="AN15" s="105">
        <v>8.8219099999998587</v>
      </c>
      <c r="AO15" s="105">
        <v>8.9244100000000763</v>
      </c>
      <c r="AP15" s="105">
        <v>9.0324600000000217</v>
      </c>
      <c r="AQ15" s="105">
        <v>9.1463799999998745</v>
      </c>
      <c r="AR15" s="105">
        <v>9.2649200000000196</v>
      </c>
      <c r="AS15" s="105">
        <v>9.3852900000000954</v>
      </c>
      <c r="AT15" s="105">
        <v>9.5037700000001095</v>
      </c>
      <c r="AU15" s="105">
        <v>9.6174799999998495</v>
      </c>
      <c r="AV15" s="105">
        <v>9.7253799999999835</v>
      </c>
      <c r="AW15" s="105">
        <v>9.8275900000001393</v>
      </c>
      <c r="AX15" s="105">
        <v>9.9239140000000834</v>
      </c>
      <c r="AY15" s="105">
        <v>10.014574999999976</v>
      </c>
      <c r="AZ15" s="105">
        <v>10.099742999999977</v>
      </c>
      <c r="BA15" s="105">
        <v>10.179000000000139</v>
      </c>
      <c r="BB15" s="105">
        <v>10.25200000000001</v>
      </c>
      <c r="BC15" s="105">
        <v>10.319999999999819</v>
      </c>
      <c r="BD15" s="105">
        <v>10.383000000000123</v>
      </c>
    </row>
    <row r="16" spans="1:56" x14ac:dyDescent="0.2">
      <c r="A16" s="104" t="s">
        <v>68</v>
      </c>
      <c r="B16" s="105">
        <v>3.4556099998199445</v>
      </c>
      <c r="C16" s="105">
        <v>3.5053899997001041</v>
      </c>
      <c r="D16" s="105">
        <v>3.5440500000998822</v>
      </c>
      <c r="E16" s="105">
        <v>3.5784899997000474</v>
      </c>
      <c r="F16" s="105">
        <v>3.6185899999998781</v>
      </c>
      <c r="G16" s="105">
        <v>3.6714900000000452</v>
      </c>
      <c r="H16" s="105">
        <v>3.7396599999000006</v>
      </c>
      <c r="I16" s="105">
        <v>3.8211900002000294</v>
      </c>
      <c r="J16" s="105">
        <v>3.9137699999000275</v>
      </c>
      <c r="K16" s="105">
        <v>4.0133099998000734</v>
      </c>
      <c r="L16" s="105">
        <v>4.1168200001999251</v>
      </c>
      <c r="M16" s="105">
        <v>4.2231900004999883</v>
      </c>
      <c r="N16" s="105">
        <v>4.3333899999000227</v>
      </c>
      <c r="O16" s="105">
        <v>4.4487299998999079</v>
      </c>
      <c r="P16" s="105">
        <v>4.5712900003998804</v>
      </c>
      <c r="Q16" s="105">
        <v>4.7020699998998499</v>
      </c>
      <c r="R16" s="105">
        <v>4.8415599996999656</v>
      </c>
      <c r="S16" s="105">
        <v>4.9877399994999543</v>
      </c>
      <c r="T16" s="105">
        <v>5.1359600000000105</v>
      </c>
      <c r="U16" s="105">
        <v>5.2800200001999507</v>
      </c>
      <c r="V16" s="105">
        <v>5.4154100003998558</v>
      </c>
      <c r="W16" s="105">
        <v>5.5420500001998843</v>
      </c>
      <c r="X16" s="105">
        <v>5.6611400003000902</v>
      </c>
      <c r="Y16" s="105">
        <v>5.7714000002001162</v>
      </c>
      <c r="Z16" s="105">
        <v>5.8716100000000244</v>
      </c>
      <c r="AA16" s="105">
        <v>5.9620600002000588</v>
      </c>
      <c r="AB16" s="105">
        <v>6.0411100004000424</v>
      </c>
      <c r="AC16" s="105">
        <v>6.1120999996999714</v>
      </c>
      <c r="AD16" s="105">
        <v>6.1863499995999138</v>
      </c>
      <c r="AE16" s="105">
        <v>6.2789400000998734</v>
      </c>
      <c r="AF16" s="105">
        <v>6.4007099999000703</v>
      </c>
      <c r="AG16" s="105">
        <v>6.5558299996000962</v>
      </c>
      <c r="AH16" s="105">
        <v>6.7415699994999345</v>
      </c>
      <c r="AI16" s="105">
        <v>6.9531100002000299</v>
      </c>
      <c r="AJ16" s="105">
        <v>7.1824500002001486</v>
      </c>
      <c r="AK16" s="105">
        <v>7.4232899998003097</v>
      </c>
      <c r="AL16" s="105">
        <v>7.6753399999997125</v>
      </c>
      <c r="AM16" s="105">
        <v>7.9395700003000629</v>
      </c>
      <c r="AN16" s="105">
        <v>8.2122599997001959</v>
      </c>
      <c r="AO16" s="105">
        <v>8.4890299998001346</v>
      </c>
      <c r="AP16" s="105">
        <v>8.7669300000000732</v>
      </c>
      <c r="AQ16" s="105">
        <v>9.0435100003000848</v>
      </c>
      <c r="AR16" s="105">
        <v>9.3197099999999047</v>
      </c>
      <c r="AS16" s="105">
        <v>9.600189999999893</v>
      </c>
      <c r="AT16" s="105">
        <v>9.8917900000000465</v>
      </c>
      <c r="AU16" s="105">
        <v>10.199299999999909</v>
      </c>
      <c r="AV16" s="105">
        <v>10.524100000000029</v>
      </c>
      <c r="AW16" s="105">
        <v>10.864200000000134</v>
      </c>
      <c r="AX16" s="105">
        <v>11.216449999999996</v>
      </c>
      <c r="AY16" s="105">
        <v>11.575964003999978</v>
      </c>
      <c r="AZ16" s="105">
        <v>11.939226999999986</v>
      </c>
      <c r="BA16" s="105">
        <v>12.306000000000019</v>
      </c>
      <c r="BB16" s="105">
        <v>12.675000000000111</v>
      </c>
      <c r="BC16" s="105">
        <v>13.049000000000074</v>
      </c>
      <c r="BD16" s="105">
        <v>13.427999999999932</v>
      </c>
    </row>
    <row r="17" spans="1:56" x14ac:dyDescent="0.2">
      <c r="A17" s="104" t="s">
        <v>55</v>
      </c>
      <c r="B17" s="105">
        <v>9.6321800000003091</v>
      </c>
      <c r="C17" s="105">
        <v>9.6633200003004625</v>
      </c>
      <c r="D17" s="105">
        <v>9.6928499996002522</v>
      </c>
      <c r="E17" s="105">
        <v>9.7207600001999275</v>
      </c>
      <c r="F17" s="105">
        <v>9.7470199997996936</v>
      </c>
      <c r="G17" s="105">
        <v>9.7715899998001667</v>
      </c>
      <c r="H17" s="105">
        <v>9.7947799997999443</v>
      </c>
      <c r="I17" s="105">
        <v>9.8167000003998854</v>
      </c>
      <c r="J17" s="105">
        <v>9.836809999600197</v>
      </c>
      <c r="K17" s="105">
        <v>9.8543800004001749</v>
      </c>
      <c r="L17" s="105">
        <v>9.8689999999001117</v>
      </c>
      <c r="M17" s="105">
        <v>9.8805900005002485</v>
      </c>
      <c r="N17" s="105">
        <v>9.8898199997003022</v>
      </c>
      <c r="O17" s="105">
        <v>9.8978799998995441</v>
      </c>
      <c r="P17" s="105">
        <v>9.9063699998003365</v>
      </c>
      <c r="Q17" s="105">
        <v>9.9165800003999909</v>
      </c>
      <c r="R17" s="105">
        <v>9.9285400002997104</v>
      </c>
      <c r="S17" s="105">
        <v>9.942290000500563</v>
      </c>
      <c r="T17" s="105">
        <v>9.9590200001000664</v>
      </c>
      <c r="U17" s="105">
        <v>9.9801800000002423</v>
      </c>
      <c r="V17" s="105">
        <v>10.00649999990028</v>
      </c>
      <c r="W17" s="105">
        <v>10.039399999799747</v>
      </c>
      <c r="X17" s="105">
        <v>10.078099999699845</v>
      </c>
      <c r="Y17" s="105">
        <v>10.118699999900288</v>
      </c>
      <c r="Z17" s="105">
        <v>10.15590000010026</v>
      </c>
      <c r="AA17" s="105">
        <v>10.186299999799784</v>
      </c>
      <c r="AB17" s="105">
        <v>10.208299999800138</v>
      </c>
      <c r="AC17" s="105">
        <v>10.223800000500598</v>
      </c>
      <c r="AD17" s="105">
        <v>10.237299999700189</v>
      </c>
      <c r="AE17" s="105">
        <v>10.25520000020026</v>
      </c>
      <c r="AF17" s="105">
        <v>10.282000000499902</v>
      </c>
      <c r="AG17" s="105">
        <v>10.318999999800345</v>
      </c>
      <c r="AH17" s="105">
        <v>10.36489999959999</v>
      </c>
      <c r="AI17" s="105">
        <v>10.419000004100026</v>
      </c>
      <c r="AJ17" s="105">
        <v>10.480099999199824</v>
      </c>
      <c r="AK17" s="105">
        <v>10.546900003599884</v>
      </c>
      <c r="AL17" s="105">
        <v>10.619600004000205</v>
      </c>
      <c r="AM17" s="105">
        <v>10.697799999699422</v>
      </c>
      <c r="AN17" s="105">
        <v>10.779200001400177</v>
      </c>
      <c r="AO17" s="105">
        <v>10.860300000599555</v>
      </c>
      <c r="AP17" s="105">
        <v>10.93870000399968</v>
      </c>
      <c r="AQ17" s="105">
        <v>11.013099998500246</v>
      </c>
      <c r="AR17" s="105">
        <v>11.083500001699754</v>
      </c>
      <c r="AS17" s="105">
        <v>11.151499997699991</v>
      </c>
      <c r="AT17" s="105">
        <v>11.219200000200033</v>
      </c>
      <c r="AU17" s="105">
        <v>11.287900000600439</v>
      </c>
      <c r="AV17" s="105">
        <v>11.358400004800261</v>
      </c>
      <c r="AW17" s="105">
        <v>11.429299999900008</v>
      </c>
      <c r="AX17" s="105">
        <v>11.498518999700398</v>
      </c>
      <c r="AY17" s="105">
        <v>11.562784003999779</v>
      </c>
      <c r="AZ17" s="105">
        <v>11.619971999999965</v>
      </c>
      <c r="BA17" s="105">
        <v>11.669000000000073</v>
      </c>
      <c r="BB17" s="105">
        <v>11.710999999999947</v>
      </c>
      <c r="BC17" s="105">
        <v>11.749000000000038</v>
      </c>
      <c r="BD17" s="105">
        <v>11.783999999999978</v>
      </c>
    </row>
    <row r="18" spans="1:56" x14ac:dyDescent="0.2">
      <c r="A18" s="104" t="s">
        <v>57</v>
      </c>
      <c r="B18" s="105">
        <v>2.9123399999999533</v>
      </c>
      <c r="C18" s="105">
        <v>2.9765700004999851</v>
      </c>
      <c r="D18" s="105">
        <v>3.0435699998000691</v>
      </c>
      <c r="E18" s="105">
        <v>3.1136799995001065</v>
      </c>
      <c r="F18" s="105">
        <v>3.187409999699939</v>
      </c>
      <c r="G18" s="105">
        <v>3.2651599998001006</v>
      </c>
      <c r="H18" s="105">
        <v>3.3471700000001374</v>
      </c>
      <c r="I18" s="105">
        <v>3.4334400003000631</v>
      </c>
      <c r="J18" s="105">
        <v>3.5239399996000862</v>
      </c>
      <c r="K18" s="105">
        <v>3.6185300001999239</v>
      </c>
      <c r="L18" s="105">
        <v>3.7171599999999723</v>
      </c>
      <c r="M18" s="105">
        <v>3.8201300000001059</v>
      </c>
      <c r="N18" s="105">
        <v>3.9277100000000251</v>
      </c>
      <c r="O18" s="105">
        <v>4.0399499999999273</v>
      </c>
      <c r="P18" s="105">
        <v>4.1568199999998656</v>
      </c>
      <c r="Q18" s="105">
        <v>4.2784999999998732</v>
      </c>
      <c r="R18" s="105">
        <v>4.4045100000000774</v>
      </c>
      <c r="S18" s="105">
        <v>4.5352600000001058</v>
      </c>
      <c r="T18" s="105">
        <v>4.6728499999999809</v>
      </c>
      <c r="U18" s="105">
        <v>4.8200199999999942</v>
      </c>
      <c r="V18" s="105">
        <v>4.9784999999999657</v>
      </c>
      <c r="W18" s="105">
        <v>5.1494999999999287</v>
      </c>
      <c r="X18" s="105">
        <v>5.3317999999999337</v>
      </c>
      <c r="Y18" s="105">
        <v>5.5217599999999587</v>
      </c>
      <c r="Z18" s="105">
        <v>5.7142199999999148</v>
      </c>
      <c r="AA18" s="105">
        <v>5.9055599999999151</v>
      </c>
      <c r="AB18" s="105">
        <v>6.0942600000000331</v>
      </c>
      <c r="AC18" s="105">
        <v>6.2816399999997712</v>
      </c>
      <c r="AD18" s="105">
        <v>6.470270000000057</v>
      </c>
      <c r="AE18" s="105">
        <v>6.6641000000000021</v>
      </c>
      <c r="AF18" s="105">
        <v>6.8659499999998994</v>
      </c>
      <c r="AG18" s="105">
        <v>7.0767300000001461</v>
      </c>
      <c r="AH18" s="105">
        <v>7.2953899999998031</v>
      </c>
      <c r="AI18" s="105">
        <v>7.5205599999997856</v>
      </c>
      <c r="AJ18" s="105">
        <v>7.7500000000000462</v>
      </c>
      <c r="AK18" s="105">
        <v>7.9822299999999755</v>
      </c>
      <c r="AL18" s="105">
        <v>8.2169000000000221</v>
      </c>
      <c r="AM18" s="105">
        <v>8.454789999999937</v>
      </c>
      <c r="AN18" s="105">
        <v>8.6969199999999844</v>
      </c>
      <c r="AO18" s="105">
        <v>8.9447100000000006</v>
      </c>
      <c r="AP18" s="105">
        <v>9.1992599999999936</v>
      </c>
      <c r="AQ18" s="105">
        <v>9.4607999999998693</v>
      </c>
      <c r="AR18" s="105">
        <v>9.7291600000000535</v>
      </c>
      <c r="AS18" s="105">
        <v>10.004499999999961</v>
      </c>
      <c r="AT18" s="105">
        <v>10.286699999999847</v>
      </c>
      <c r="AU18" s="105">
        <v>10.576000000000066</v>
      </c>
      <c r="AV18" s="105">
        <v>10.872300000000013</v>
      </c>
      <c r="AW18" s="105">
        <v>11.175700000000083</v>
      </c>
      <c r="AX18" s="105">
        <v>11.485673999999941</v>
      </c>
      <c r="AY18" s="105">
        <v>11.801594999999972</v>
      </c>
      <c r="AZ18" s="105">
        <v>12.122984999999975</v>
      </c>
      <c r="BA18" s="105">
        <v>12.450000000000017</v>
      </c>
      <c r="BB18" s="105">
        <v>12.781000000000038</v>
      </c>
      <c r="BC18" s="105">
        <v>13.118000000000034</v>
      </c>
      <c r="BD18" s="105">
        <v>13.462000000000113</v>
      </c>
    </row>
    <row r="19" spans="1:56" x14ac:dyDescent="0.2">
      <c r="A19" s="104" t="s">
        <v>67</v>
      </c>
      <c r="B19" s="105">
        <v>5.6246000000000489</v>
      </c>
      <c r="C19" s="105">
        <v>5.7233799995999348</v>
      </c>
      <c r="D19" s="105">
        <v>5.8251700003001519</v>
      </c>
      <c r="E19" s="105">
        <v>5.9304799999999505</v>
      </c>
      <c r="F19" s="105">
        <v>6.0400400003999586</v>
      </c>
      <c r="G19" s="105">
        <v>6.1545500003000679</v>
      </c>
      <c r="H19" s="105">
        <v>6.2740400002999062</v>
      </c>
      <c r="I19" s="105">
        <v>6.3989400003998771</v>
      </c>
      <c r="J19" s="105">
        <v>6.5308200001999195</v>
      </c>
      <c r="K19" s="105">
        <v>6.6716599995999584</v>
      </c>
      <c r="L19" s="105">
        <v>6.8228399997998386</v>
      </c>
      <c r="M19" s="105">
        <v>6.9851599999999792</v>
      </c>
      <c r="N19" s="105">
        <v>7.1582599999999843</v>
      </c>
      <c r="O19" s="105">
        <v>7.3409000003998681</v>
      </c>
      <c r="P19" s="105">
        <v>7.5312400002999578</v>
      </c>
      <c r="Q19" s="105">
        <v>7.7279100000002154</v>
      </c>
      <c r="R19" s="105">
        <v>7.9306900000000251</v>
      </c>
      <c r="S19" s="105">
        <v>8.1400700000000779</v>
      </c>
      <c r="T19" s="105">
        <v>8.3563099999999242</v>
      </c>
      <c r="U19" s="105">
        <v>8.5798199999999945</v>
      </c>
      <c r="V19" s="105">
        <v>8.8110299999999633</v>
      </c>
      <c r="W19" s="105">
        <v>9.0500799999999124</v>
      </c>
      <c r="X19" s="105">
        <v>9.2971099999999005</v>
      </c>
      <c r="Y19" s="105">
        <v>9.552480000000207</v>
      </c>
      <c r="Z19" s="105">
        <v>9.8165899999999304</v>
      </c>
      <c r="AA19" s="105">
        <v>10.089899999999822</v>
      </c>
      <c r="AB19" s="105">
        <v>10.372699999999947</v>
      </c>
      <c r="AC19" s="105">
        <v>10.665499999999993</v>
      </c>
      <c r="AD19" s="105">
        <v>10.968700000000084</v>
      </c>
      <c r="AE19" s="105">
        <v>11.28270000000005</v>
      </c>
      <c r="AF19" s="105">
        <v>11.607899999999933</v>
      </c>
      <c r="AG19" s="105">
        <v>11.944600000000491</v>
      </c>
      <c r="AH19" s="105">
        <v>12.293099999999614</v>
      </c>
      <c r="AI19" s="105">
        <v>12.654599999999556</v>
      </c>
      <c r="AJ19" s="105">
        <v>13.030600001999453</v>
      </c>
      <c r="AK19" s="105">
        <v>13.42189999899955</v>
      </c>
      <c r="AL19" s="105">
        <v>13.82920000200061</v>
      </c>
      <c r="AM19" s="105">
        <v>14.252000001000235</v>
      </c>
      <c r="AN19" s="105">
        <v>14.689699997000067</v>
      </c>
      <c r="AO19" s="105">
        <v>15.141100001000336</v>
      </c>
      <c r="AP19" s="105">
        <v>15.605200002000309</v>
      </c>
      <c r="AQ19" s="105">
        <v>16.081900001999966</v>
      </c>
      <c r="AR19" s="105">
        <v>16.571199995999919</v>
      </c>
      <c r="AS19" s="105">
        <v>17.072699996000285</v>
      </c>
      <c r="AT19" s="105">
        <v>17.586000004999953</v>
      </c>
      <c r="AU19" s="105">
        <v>18.110600003000137</v>
      </c>
      <c r="AV19" s="105">
        <v>18.646399998000046</v>
      </c>
      <c r="AW19" s="105">
        <v>19.193399998999944</v>
      </c>
      <c r="AX19" s="105">
        <v>19.751651002000006</v>
      </c>
      <c r="AY19" s="105">
        <v>20.321560004999835</v>
      </c>
      <c r="AZ19" s="105">
        <v>20.903345000000112</v>
      </c>
      <c r="BA19" s="105">
        <v>21.496999999999844</v>
      </c>
      <c r="BB19" s="105">
        <v>22.10299999999982</v>
      </c>
      <c r="BC19" s="105">
        <v>22.71900000000025</v>
      </c>
      <c r="BD19" s="105">
        <v>23.349000000000551</v>
      </c>
    </row>
    <row r="20" spans="1:56" x14ac:dyDescent="0.2">
      <c r="A20" s="104" t="s">
        <v>52</v>
      </c>
      <c r="B20" s="105">
        <v>65.047799998001167</v>
      </c>
      <c r="C20" s="105">
        <v>66.424700002000847</v>
      </c>
      <c r="D20" s="105">
        <v>67.597499995999428</v>
      </c>
      <c r="E20" s="105">
        <v>68.691199994998996</v>
      </c>
      <c r="F20" s="105">
        <v>69.884399996000269</v>
      </c>
      <c r="G20" s="105">
        <v>71.305899998000029</v>
      </c>
      <c r="H20" s="105">
        <v>72.999099999999984</v>
      </c>
      <c r="I20" s="105">
        <v>74.925899999999771</v>
      </c>
      <c r="J20" s="105">
        <v>77.033799998999228</v>
      </c>
      <c r="K20" s="105">
        <v>79.236799999999761</v>
      </c>
      <c r="L20" s="105">
        <v>81.470900000000697</v>
      </c>
      <c r="M20" s="105">
        <v>83.721299999999644</v>
      </c>
      <c r="N20" s="105">
        <v>86.007300000000143</v>
      </c>
      <c r="O20" s="105">
        <v>88.338199999999603</v>
      </c>
      <c r="P20" s="105">
        <v>90.73239999999933</v>
      </c>
      <c r="Q20" s="105">
        <v>93.199900000002657</v>
      </c>
      <c r="R20" s="105">
        <v>95.742399999998</v>
      </c>
      <c r="S20" s="105">
        <v>98.343800000001735</v>
      </c>
      <c r="T20" s="105">
        <v>100.97499999999835</v>
      </c>
      <c r="U20" s="105">
        <v>103.5990000000031</v>
      </c>
      <c r="V20" s="105">
        <v>106.18899999999725</v>
      </c>
      <c r="W20" s="105">
        <v>108.72700000000364</v>
      </c>
      <c r="X20" s="105">
        <v>111.22199999999917</v>
      </c>
      <c r="Y20" s="105">
        <v>113.69500000000087</v>
      </c>
      <c r="Z20" s="105">
        <v>116.1820000000005</v>
      </c>
      <c r="AA20" s="105">
        <v>118.70699999999637</v>
      </c>
      <c r="AB20" s="105">
        <v>121.27000000000194</v>
      </c>
      <c r="AC20" s="105">
        <v>123.85499999999895</v>
      </c>
      <c r="AD20" s="105">
        <v>126.4480000000007</v>
      </c>
      <c r="AE20" s="105">
        <v>129.02999999999483</v>
      </c>
      <c r="AF20" s="105">
        <v>131.58099997999901</v>
      </c>
      <c r="AG20" s="105">
        <v>134.10699995999701</v>
      </c>
      <c r="AH20" s="105">
        <v>136.60100001000453</v>
      </c>
      <c r="AI20" s="105">
        <v>139.01900000999868</v>
      </c>
      <c r="AJ20" s="105">
        <v>141.30700002000219</v>
      </c>
      <c r="AK20" s="105">
        <v>143.43100002000043</v>
      </c>
      <c r="AL20" s="105">
        <v>145.36799998000143</v>
      </c>
      <c r="AM20" s="105">
        <v>147.13900004000033</v>
      </c>
      <c r="AN20" s="105">
        <v>148.80600003000018</v>
      </c>
      <c r="AO20" s="105">
        <v>150.45500003000222</v>
      </c>
      <c r="AP20" s="105">
        <v>152.14900002999792</v>
      </c>
      <c r="AQ20" s="105">
        <v>153.91199999999813</v>
      </c>
      <c r="AR20" s="105">
        <v>155.72699999000116</v>
      </c>
      <c r="AS20" s="105">
        <v>157.57100003999975</v>
      </c>
      <c r="AT20" s="105">
        <v>159.40499996999813</v>
      </c>
      <c r="AU20" s="105">
        <v>161.20100001000151</v>
      </c>
      <c r="AV20" s="105">
        <v>162.95200004000063</v>
      </c>
      <c r="AW20" s="105">
        <v>164.67000004000067</v>
      </c>
      <c r="AX20" s="105">
        <v>166.36814902000728</v>
      </c>
      <c r="AY20" s="105">
        <v>168.06591998999772</v>
      </c>
      <c r="AZ20" s="105">
        <v>169.7753090000063</v>
      </c>
      <c r="BA20" s="105">
        <v>171.49999999999349</v>
      </c>
      <c r="BB20" s="105">
        <v>173.22900000000061</v>
      </c>
      <c r="BC20" s="105">
        <v>174.94800000000649</v>
      </c>
      <c r="BD20" s="105">
        <v>176.6309999999998</v>
      </c>
    </row>
    <row r="21" spans="1:56" x14ac:dyDescent="0.2">
      <c r="A21" s="104" t="s">
        <v>66</v>
      </c>
      <c r="B21" s="105">
        <v>8.5074799999999851</v>
      </c>
      <c r="C21" s="105">
        <v>8.5589699999999933</v>
      </c>
      <c r="D21" s="105">
        <v>8.6086100000000148</v>
      </c>
      <c r="E21" s="105">
        <v>8.655669999999974</v>
      </c>
      <c r="F21" s="105">
        <v>8.699139999999991</v>
      </c>
      <c r="G21" s="105">
        <v>8.7383600000000925</v>
      </c>
      <c r="H21" s="105">
        <v>8.772530000000005</v>
      </c>
      <c r="I21" s="105">
        <v>8.8018900000000109</v>
      </c>
      <c r="J21" s="105">
        <v>8.8280100000000026</v>
      </c>
      <c r="K21" s="105">
        <v>8.8531900000002697</v>
      </c>
      <c r="L21" s="105">
        <v>8.8787699999999834</v>
      </c>
      <c r="M21" s="105">
        <v>8.9050700000001388</v>
      </c>
      <c r="N21" s="105">
        <v>8.930669999999699</v>
      </c>
      <c r="O21" s="105">
        <v>8.9530700000000341</v>
      </c>
      <c r="P21" s="105">
        <v>8.9688599999996637</v>
      </c>
      <c r="Q21" s="105">
        <v>8.9752899999995837</v>
      </c>
      <c r="R21" s="105">
        <v>8.9724700000002411</v>
      </c>
      <c r="S21" s="105">
        <v>8.9604699999996793</v>
      </c>
      <c r="T21" s="105">
        <v>8.9365599999999983</v>
      </c>
      <c r="U21" s="105">
        <v>8.8974500000003562</v>
      </c>
      <c r="V21" s="105">
        <v>8.8413699999999906</v>
      </c>
      <c r="W21" s="105">
        <v>8.7668900000000427</v>
      </c>
      <c r="X21" s="105">
        <v>8.6762400000000195</v>
      </c>
      <c r="Y21" s="105">
        <v>8.5758899999999301</v>
      </c>
      <c r="Z21" s="105">
        <v>8.4746700000000157</v>
      </c>
      <c r="AA21" s="105">
        <v>8.3791800000000212</v>
      </c>
      <c r="AB21" s="105">
        <v>8.2918700000000083</v>
      </c>
      <c r="AC21" s="105">
        <v>8.2117299999999318</v>
      </c>
      <c r="AD21" s="105">
        <v>8.1375599999999828</v>
      </c>
      <c r="AE21" s="105">
        <v>8.0668799999999763</v>
      </c>
      <c r="AF21" s="105">
        <v>7.9977899999999575</v>
      </c>
      <c r="AG21" s="105">
        <v>7.93054999999993</v>
      </c>
      <c r="AH21" s="105">
        <v>7.8660900000000415</v>
      </c>
      <c r="AI21" s="105">
        <v>7.8038799999999542</v>
      </c>
      <c r="AJ21" s="105">
        <v>7.7432599999999789</v>
      </c>
      <c r="AK21" s="105">
        <v>7.6837599999999986</v>
      </c>
      <c r="AL21" s="105">
        <v>7.624959999999942</v>
      </c>
      <c r="AM21" s="105">
        <v>7.5669499999999879</v>
      </c>
      <c r="AN21" s="105">
        <v>7.5103299999999757</v>
      </c>
      <c r="AO21" s="105">
        <v>7.4560300000000046</v>
      </c>
      <c r="AP21" s="105">
        <v>7.4045899999999376</v>
      </c>
      <c r="AQ21" s="105">
        <v>7.3562100000000212</v>
      </c>
      <c r="AR21" s="105">
        <v>7.3103799999999692</v>
      </c>
      <c r="AS21" s="105">
        <v>7.2661400000000436</v>
      </c>
      <c r="AT21" s="105">
        <v>7.2221500000000605</v>
      </c>
      <c r="AU21" s="105">
        <v>7.1774000000001017</v>
      </c>
      <c r="AV21" s="105">
        <v>7.1314899999999453</v>
      </c>
      <c r="AW21" s="105">
        <v>7.0845699999999425</v>
      </c>
      <c r="AX21" s="105">
        <v>7.0368479999999805</v>
      </c>
      <c r="AY21" s="105">
        <v>6.9887390000000318</v>
      </c>
      <c r="AZ21" s="105">
        <v>6.9405270000000003</v>
      </c>
      <c r="BA21" s="105">
        <v>6.8919999999999293</v>
      </c>
      <c r="BB21" s="105">
        <v>6.8440000000000705</v>
      </c>
      <c r="BC21" s="105">
        <v>6.7939999999999854</v>
      </c>
      <c r="BD21" s="105">
        <v>6.7449999999999761</v>
      </c>
    </row>
    <row r="22" spans="1:56" x14ac:dyDescent="0.2">
      <c r="A22" s="104" t="s">
        <v>51</v>
      </c>
      <c r="B22" s="105">
        <v>0.21260499999999993</v>
      </c>
      <c r="C22" s="105">
        <v>0.22031200004999285</v>
      </c>
      <c r="D22" s="105">
        <v>0.22915499996999567</v>
      </c>
      <c r="E22" s="105">
        <v>0.23952699999999641</v>
      </c>
      <c r="F22" s="105">
        <v>0.25191100003000333</v>
      </c>
      <c r="G22" s="105">
        <v>0.26654300000000486</v>
      </c>
      <c r="H22" s="105">
        <v>0.28375199998999545</v>
      </c>
      <c r="I22" s="105">
        <v>0.30317500000000713</v>
      </c>
      <c r="J22" s="105">
        <v>0.32347300003999208</v>
      </c>
      <c r="K22" s="105">
        <v>0.34279800000999949</v>
      </c>
      <c r="L22" s="105">
        <v>0.35988799999999221</v>
      </c>
      <c r="M22" s="105">
        <v>0.37412000001000739</v>
      </c>
      <c r="N22" s="105">
        <v>0.38595000002000646</v>
      </c>
      <c r="O22" s="105">
        <v>0.3964540000400007</v>
      </c>
      <c r="P22" s="105">
        <v>0.40722699999000661</v>
      </c>
      <c r="Q22" s="105">
        <v>0.41943000000000574</v>
      </c>
      <c r="R22" s="105">
        <v>0.43348200001999965</v>
      </c>
      <c r="S22" s="105">
        <v>0.44897299998998996</v>
      </c>
      <c r="T22" s="105">
        <v>0.46520200004001766</v>
      </c>
      <c r="U22" s="105">
        <v>0.48109000000000346</v>
      </c>
      <c r="V22" s="105">
        <v>0.49593099999999379</v>
      </c>
      <c r="W22" s="105">
        <v>0.50976499999002123</v>
      </c>
      <c r="X22" s="105">
        <v>0.52308699994999797</v>
      </c>
      <c r="Y22" s="105">
        <v>0.53621299997000416</v>
      </c>
      <c r="Z22" s="105">
        <v>0.54958799996000374</v>
      </c>
      <c r="AA22" s="105">
        <v>0.56369900000000561</v>
      </c>
      <c r="AB22" s="105">
        <v>0.57866799995999019</v>
      </c>
      <c r="AC22" s="105">
        <v>0.59493000000999441</v>
      </c>
      <c r="AD22" s="105">
        <v>0.6137020000400073</v>
      </c>
      <c r="AE22" s="105">
        <v>0.63654499998000957</v>
      </c>
      <c r="AF22" s="105">
        <v>0.66461400000001669</v>
      </c>
      <c r="AG22" s="105">
        <v>0.69754899996000186</v>
      </c>
      <c r="AH22" s="105">
        <v>0.73514799997997893</v>
      </c>
      <c r="AI22" s="105">
        <v>0.77871100001000571</v>
      </c>
      <c r="AJ22" s="105">
        <v>0.82984800002999448</v>
      </c>
      <c r="AK22" s="105">
        <v>0.88916800000001472</v>
      </c>
      <c r="AL22" s="105">
        <v>0.95841399999997701</v>
      </c>
      <c r="AM22" s="105">
        <v>1.0358899999999944</v>
      </c>
      <c r="AN22" s="105">
        <v>1.1145899999999973</v>
      </c>
      <c r="AO22" s="105">
        <v>1.1850299998999823</v>
      </c>
      <c r="AP22" s="105">
        <v>1.2408599996999905</v>
      </c>
      <c r="AQ22" s="105">
        <v>1.2782699996000113</v>
      </c>
      <c r="AR22" s="105">
        <v>1.3002200001999931</v>
      </c>
      <c r="AS22" s="105">
        <v>1.3154100001000093</v>
      </c>
      <c r="AT22" s="105">
        <v>1.3364000002999965</v>
      </c>
      <c r="AU22" s="105">
        <v>1.3718600000000116</v>
      </c>
      <c r="AV22" s="105">
        <v>1.4251700003000025</v>
      </c>
      <c r="AW22" s="105">
        <v>1.4925800000000089</v>
      </c>
      <c r="AX22" s="105">
        <v>1.5669929997999461</v>
      </c>
      <c r="AY22" s="105">
        <v>1.63789599950003</v>
      </c>
      <c r="AZ22" s="105">
        <v>1.6977650000000206</v>
      </c>
      <c r="BA22" s="105">
        <v>1.7440000000000426</v>
      </c>
      <c r="BB22" s="105">
        <v>1.7810000000000452</v>
      </c>
      <c r="BC22" s="105">
        <v>1.8079999999999767</v>
      </c>
      <c r="BD22" s="105">
        <v>1.834000000000001</v>
      </c>
    </row>
    <row r="23" spans="1:56" x14ac:dyDescent="0.2">
      <c r="A23" s="104" t="s">
        <v>50</v>
      </c>
      <c r="B23" s="105">
        <v>0.16935400000000439</v>
      </c>
      <c r="C23" s="105">
        <v>0.17386299997999993</v>
      </c>
      <c r="D23" s="105">
        <v>0.1778389999500006</v>
      </c>
      <c r="E23" s="105">
        <v>0.18148799999999798</v>
      </c>
      <c r="F23" s="105">
        <v>0.18509899997000223</v>
      </c>
      <c r="G23" s="105">
        <v>0.18888200000000505</v>
      </c>
      <c r="H23" s="105">
        <v>0.19290200002000432</v>
      </c>
      <c r="I23" s="105">
        <v>0.19711099995999587</v>
      </c>
      <c r="J23" s="105">
        <v>0.20151299998000305</v>
      </c>
      <c r="K23" s="105">
        <v>0.20603200003999919</v>
      </c>
      <c r="L23" s="105">
        <v>0.21066099999999668</v>
      </c>
      <c r="M23" s="105">
        <v>0.21539600002999948</v>
      </c>
      <c r="N23" s="105">
        <v>0.22027500001000849</v>
      </c>
      <c r="O23" s="105">
        <v>0.22518700005000072</v>
      </c>
      <c r="P23" s="105">
        <v>0.23001499996000196</v>
      </c>
      <c r="Q23" s="105">
        <v>0.23468699999999831</v>
      </c>
      <c r="R23" s="105">
        <v>0.23913099996000003</v>
      </c>
      <c r="S23" s="105">
        <v>0.24339300001000119</v>
      </c>
      <c r="T23" s="105">
        <v>0.24757899999000005</v>
      </c>
      <c r="U23" s="105">
        <v>0.25184899998999577</v>
      </c>
      <c r="V23" s="105">
        <v>0.25633599999999795</v>
      </c>
      <c r="W23" s="105">
        <v>0.26111600002000229</v>
      </c>
      <c r="X23" s="105">
        <v>0.26613399997999582</v>
      </c>
      <c r="Y23" s="105">
        <v>0.27116500000999888</v>
      </c>
      <c r="Z23" s="105">
        <v>0.27589500004000433</v>
      </c>
      <c r="AA23" s="105">
        <v>0.28015000000001022</v>
      </c>
      <c r="AB23" s="105">
        <v>0.28378999997999732</v>
      </c>
      <c r="AC23" s="105">
        <v>0.28696999997000106</v>
      </c>
      <c r="AD23" s="105">
        <v>0.29006000002000004</v>
      </c>
      <c r="AE23" s="105">
        <v>0.29357199996999295</v>
      </c>
      <c r="AF23" s="105">
        <v>0.29789000000000293</v>
      </c>
      <c r="AG23" s="105">
        <v>0.30313500002999838</v>
      </c>
      <c r="AH23" s="105">
        <v>0.30915700001000601</v>
      </c>
      <c r="AI23" s="105">
        <v>0.31574600002000058</v>
      </c>
      <c r="AJ23" s="105">
        <v>0.32252599995999764</v>
      </c>
      <c r="AK23" s="105">
        <v>0.32924900000000368</v>
      </c>
      <c r="AL23" s="105">
        <v>0.33582999995998464</v>
      </c>
      <c r="AM23" s="105">
        <v>0.34232800000999303</v>
      </c>
      <c r="AN23" s="105">
        <v>0.34867600002000476</v>
      </c>
      <c r="AO23" s="105">
        <v>0.35485599998001044</v>
      </c>
      <c r="AP23" s="105">
        <v>0.36083199999999493</v>
      </c>
      <c r="AQ23" s="105">
        <v>0.36656799997000789</v>
      </c>
      <c r="AR23" s="105">
        <v>0.37203900001999407</v>
      </c>
      <c r="AS23" s="105">
        <v>0.37723999994999868</v>
      </c>
      <c r="AT23" s="105">
        <v>0.38216899995999948</v>
      </c>
      <c r="AU23" s="105">
        <v>0.38683800000000484</v>
      </c>
      <c r="AV23" s="105">
        <v>0.3912320000000063</v>
      </c>
      <c r="AW23" s="105">
        <v>0.3953609999600145</v>
      </c>
      <c r="AX23" s="105">
        <v>0.39928500003999196</v>
      </c>
      <c r="AY23" s="105">
        <v>0.40309499998999782</v>
      </c>
      <c r="AZ23" s="105">
        <v>0.40683900000001683</v>
      </c>
      <c r="BA23" s="105">
        <v>0.40999999999999631</v>
      </c>
      <c r="BB23" s="105">
        <v>0.41399999999999293</v>
      </c>
      <c r="BC23" s="105">
        <v>0.41700000000000748</v>
      </c>
      <c r="BD23" s="105">
        <v>0.42100000000000626</v>
      </c>
    </row>
    <row r="24" spans="1:56" x14ac:dyDescent="0.2">
      <c r="A24" s="104" t="s">
        <v>61</v>
      </c>
      <c r="B24" s="105">
        <v>3.7605299999999806</v>
      </c>
      <c r="C24" s="105">
        <v>3.8052799999999189</v>
      </c>
      <c r="D24" s="105">
        <v>3.8511500000000898</v>
      </c>
      <c r="E24" s="105">
        <v>3.8972599999998265</v>
      </c>
      <c r="F24" s="105">
        <v>3.9422199999999363</v>
      </c>
      <c r="G24" s="105">
        <v>3.9851000000000969</v>
      </c>
      <c r="H24" s="105">
        <v>4.0252599999999061</v>
      </c>
      <c r="I24" s="105">
        <v>4.0631899999999295</v>
      </c>
      <c r="J24" s="105">
        <v>4.1003499999998994</v>
      </c>
      <c r="K24" s="105">
        <v>4.138820000000023</v>
      </c>
      <c r="L24" s="105">
        <v>4.1798500000000756</v>
      </c>
      <c r="M24" s="105">
        <v>4.2225100000000637</v>
      </c>
      <c r="N24" s="105">
        <v>4.2653099999999355</v>
      </c>
      <c r="O24" s="105">
        <v>4.3081099999998989</v>
      </c>
      <c r="P24" s="105">
        <v>4.3507500000000681</v>
      </c>
      <c r="Q24" s="105">
        <v>4.3921300000000079</v>
      </c>
      <c r="R24" s="105">
        <v>4.435499999999891</v>
      </c>
      <c r="S24" s="105">
        <v>4.4785199999998992</v>
      </c>
      <c r="T24" s="105">
        <v>4.5080599999999329</v>
      </c>
      <c r="U24" s="105">
        <v>4.5066499999998513</v>
      </c>
      <c r="V24" s="105">
        <v>4.4634200000000748</v>
      </c>
      <c r="W24" s="105">
        <v>4.3716000000000399</v>
      </c>
      <c r="X24" s="105">
        <v>4.2391500000000741</v>
      </c>
      <c r="Y24" s="105">
        <v>4.0879999999999903</v>
      </c>
      <c r="Z24" s="105">
        <v>3.9488199999999916</v>
      </c>
      <c r="AA24" s="105">
        <v>3.8437100000000166</v>
      </c>
      <c r="AB24" s="105">
        <v>3.7803800000000405</v>
      </c>
      <c r="AC24" s="105">
        <v>3.7524300000000377</v>
      </c>
      <c r="AD24" s="105">
        <v>3.7504900000002031</v>
      </c>
      <c r="AE24" s="105">
        <v>3.7591199999999145</v>
      </c>
      <c r="AF24" s="105">
        <v>3.7667099999999816</v>
      </c>
      <c r="AG24" s="105">
        <v>3.7712799999999445</v>
      </c>
      <c r="AH24" s="105">
        <v>3.7758100000001087</v>
      </c>
      <c r="AI24" s="105">
        <v>3.779249999999954</v>
      </c>
      <c r="AJ24" s="105">
        <v>3.781290000000078</v>
      </c>
      <c r="AK24" s="105">
        <v>3.7815300000001146</v>
      </c>
      <c r="AL24" s="105">
        <v>3.779469999999908</v>
      </c>
      <c r="AM24" s="105">
        <v>3.774000000000008</v>
      </c>
      <c r="AN24" s="105">
        <v>3.7636000000000234</v>
      </c>
      <c r="AO24" s="105">
        <v>3.7465600000000556</v>
      </c>
      <c r="AP24" s="105">
        <v>3.7220800000000116</v>
      </c>
      <c r="AQ24" s="105">
        <v>3.6888600000000475</v>
      </c>
      <c r="AR24" s="105">
        <v>3.648199999999981</v>
      </c>
      <c r="AS24" s="105">
        <v>3.6049999999999818</v>
      </c>
      <c r="AT24" s="105">
        <v>3.5659999999999208</v>
      </c>
      <c r="AU24" s="105">
        <v>3.5359599999999856</v>
      </c>
      <c r="AV24" s="105">
        <v>3.5168200000000316</v>
      </c>
      <c r="AW24" s="105">
        <v>3.507020000000014</v>
      </c>
      <c r="AX24" s="105">
        <v>3.5035539999999248</v>
      </c>
      <c r="AY24" s="105">
        <v>3.5017740000000908</v>
      </c>
      <c r="AZ24" s="105">
        <v>3.498209999999959</v>
      </c>
      <c r="BA24" s="105">
        <v>3.492000000000075</v>
      </c>
      <c r="BB24" s="105">
        <v>3.4850000000000096</v>
      </c>
      <c r="BC24" s="105">
        <v>3.4749999999999637</v>
      </c>
      <c r="BD24" s="105">
        <v>3.4650000000000789</v>
      </c>
    </row>
    <row r="25" spans="1:56" x14ac:dyDescent="0.2">
      <c r="A25" s="104" t="s">
        <v>54</v>
      </c>
      <c r="B25" s="105">
        <v>8.9776399999998926</v>
      </c>
      <c r="C25" s="105">
        <v>9.0512200000000078</v>
      </c>
      <c r="D25" s="105">
        <v>9.1209599999999824</v>
      </c>
      <c r="E25" s="105">
        <v>9.1876700000000522</v>
      </c>
      <c r="F25" s="105">
        <v>9.2526799999999341</v>
      </c>
      <c r="G25" s="105">
        <v>9.316950000000034</v>
      </c>
      <c r="H25" s="105">
        <v>9.3804499999999837</v>
      </c>
      <c r="I25" s="105">
        <v>9.4429999999999712</v>
      </c>
      <c r="J25" s="105">
        <v>9.505450000000021</v>
      </c>
      <c r="K25" s="105">
        <v>9.5688800000000001</v>
      </c>
      <c r="L25" s="105">
        <v>9.6338899999995622</v>
      </c>
      <c r="M25" s="105">
        <v>9.7002500000000058</v>
      </c>
      <c r="N25" s="105">
        <v>9.7672599999995082</v>
      </c>
      <c r="O25" s="105">
        <v>9.8344199999996995</v>
      </c>
      <c r="P25" s="105">
        <v>9.9010500000005042</v>
      </c>
      <c r="Q25" s="105">
        <v>9.9661499999999563</v>
      </c>
      <c r="R25" s="105">
        <v>10.030100000000044</v>
      </c>
      <c r="S25" s="105">
        <v>10.091600000000591</v>
      </c>
      <c r="T25" s="105">
        <v>10.146600000000321</v>
      </c>
      <c r="U25" s="105">
        <v>10.189600000000013</v>
      </c>
      <c r="V25" s="105">
        <v>10.216799999999592</v>
      </c>
      <c r="W25" s="105">
        <v>10.226500000000112</v>
      </c>
      <c r="X25" s="105">
        <v>10.219899999999962</v>
      </c>
      <c r="Y25" s="105">
        <v>10.200499999999959</v>
      </c>
      <c r="Z25" s="105">
        <v>10.173400000000052</v>
      </c>
      <c r="AA25" s="105">
        <v>10.142300000000033</v>
      </c>
      <c r="AB25" s="105">
        <v>10.109100000000128</v>
      </c>
      <c r="AC25" s="105">
        <v>10.073100000000013</v>
      </c>
      <c r="AD25" s="105">
        <v>10.033099999999957</v>
      </c>
      <c r="AE25" s="105">
        <v>9.9869300000000258</v>
      </c>
      <c r="AF25" s="105">
        <v>9.9336099999999803</v>
      </c>
      <c r="AG25" s="105">
        <v>9.872959999999857</v>
      </c>
      <c r="AH25" s="105">
        <v>9.8071300000000026</v>
      </c>
      <c r="AI25" s="105">
        <v>9.7400499999999575</v>
      </c>
      <c r="AJ25" s="105">
        <v>9.6769000000000691</v>
      </c>
      <c r="AK25" s="105">
        <v>9.6215400000000137</v>
      </c>
      <c r="AL25" s="105">
        <v>9.5750399999999019</v>
      </c>
      <c r="AM25" s="105">
        <v>9.5368599999999262</v>
      </c>
      <c r="AN25" s="105">
        <v>9.5073300000000636</v>
      </c>
      <c r="AO25" s="105">
        <v>9.4862399999999649</v>
      </c>
      <c r="AP25" s="105">
        <v>9.4730699999999288</v>
      </c>
      <c r="AQ25" s="105">
        <v>9.4685000000000823</v>
      </c>
      <c r="AR25" s="105">
        <v>9.4717300000001146</v>
      </c>
      <c r="AS25" s="105">
        <v>9.4788999999999888</v>
      </c>
      <c r="AT25" s="105">
        <v>9.4848500000000282</v>
      </c>
      <c r="AU25" s="105">
        <v>9.4857700000000502</v>
      </c>
      <c r="AV25" s="105">
        <v>9.4800400000000185</v>
      </c>
      <c r="AW25" s="105">
        <v>9.4683400000000404</v>
      </c>
      <c r="AX25" s="105">
        <v>9.4521130000000539</v>
      </c>
      <c r="AY25" s="105">
        <v>9.4338739999999905</v>
      </c>
      <c r="AZ25" s="105">
        <v>9.4154309999998791</v>
      </c>
      <c r="BA25" s="105">
        <v>9.3969999999999665</v>
      </c>
      <c r="BB25" s="105">
        <v>9.3779999999999166</v>
      </c>
      <c r="BC25" s="105">
        <v>9.3579999999999952</v>
      </c>
      <c r="BD25" s="105">
        <v>9.3359999999998919</v>
      </c>
    </row>
    <row r="26" spans="1:56" x14ac:dyDescent="0.2">
      <c r="A26" s="104" t="s">
        <v>56</v>
      </c>
      <c r="B26" s="105">
        <v>0.12218199999999879</v>
      </c>
      <c r="C26" s="105">
        <v>0.12479299999999956</v>
      </c>
      <c r="D26" s="105">
        <v>0.12715000000000048</v>
      </c>
      <c r="E26" s="105">
        <v>0.12929400000000019</v>
      </c>
      <c r="F26" s="105">
        <v>0.13130700000000056</v>
      </c>
      <c r="G26" s="105">
        <v>0.1332599999999996</v>
      </c>
      <c r="H26" s="105">
        <v>0.13514700000000146</v>
      </c>
      <c r="I26" s="105">
        <v>0.13698899999999958</v>
      </c>
      <c r="J26" s="105">
        <v>0.13896499999999912</v>
      </c>
      <c r="K26" s="105">
        <v>0.14130500000000021</v>
      </c>
      <c r="L26" s="105">
        <v>0.14415499999999945</v>
      </c>
      <c r="M26" s="105">
        <v>0.14756600000000131</v>
      </c>
      <c r="N26" s="105">
        <v>0.15150000000000058</v>
      </c>
      <c r="O26" s="105">
        <v>0.15582199999999918</v>
      </c>
      <c r="P26" s="105">
        <v>0.16034700000000171</v>
      </c>
      <c r="Q26" s="105">
        <v>0.16492100000000109</v>
      </c>
      <c r="R26" s="105">
        <v>0.16956800000000108</v>
      </c>
      <c r="S26" s="105">
        <v>0.17431999999999864</v>
      </c>
      <c r="T26" s="105">
        <v>0.17902800000000182</v>
      </c>
      <c r="U26" s="105">
        <v>0.18346899999999997</v>
      </c>
      <c r="V26" s="105">
        <v>0.18755200000000447</v>
      </c>
      <c r="W26" s="105">
        <v>0.1911259999999981</v>
      </c>
      <c r="X26" s="105">
        <v>0.19431700002000724</v>
      </c>
      <c r="Y26" s="105">
        <v>0.19761599996000198</v>
      </c>
      <c r="Z26" s="105">
        <v>0.20167399999999883</v>
      </c>
      <c r="AA26" s="105">
        <v>0.20696299999999435</v>
      </c>
      <c r="AB26" s="105">
        <v>0.21367600002999809</v>
      </c>
      <c r="AC26" s="105">
        <v>0.22160599999999941</v>
      </c>
      <c r="AD26" s="105">
        <v>0.23028400000000018</v>
      </c>
      <c r="AE26" s="105">
        <v>0.23902599999999768</v>
      </c>
      <c r="AF26" s="105">
        <v>0.2473149999999974</v>
      </c>
      <c r="AG26" s="105">
        <v>0.2549839999999986</v>
      </c>
      <c r="AH26" s="105">
        <v>0.26220599999999611</v>
      </c>
      <c r="AI26" s="105">
        <v>0.2691300000000037</v>
      </c>
      <c r="AJ26" s="105">
        <v>0.27608900000000569</v>
      </c>
      <c r="AK26" s="105">
        <v>0.28327699999999134</v>
      </c>
      <c r="AL26" s="105">
        <v>0.2907469999999987</v>
      </c>
      <c r="AM26" s="105">
        <v>0.29840699999999926</v>
      </c>
      <c r="AN26" s="105">
        <v>0.30616499999999269</v>
      </c>
      <c r="AO26" s="105">
        <v>0.31392899999999252</v>
      </c>
      <c r="AP26" s="105">
        <v>0.32160799999999701</v>
      </c>
      <c r="AQ26" s="105">
        <v>0.32919199999999355</v>
      </c>
      <c r="AR26" s="105">
        <v>0.33670100000000808</v>
      </c>
      <c r="AS26" s="105">
        <v>0.34418099999999718</v>
      </c>
      <c r="AT26" s="105">
        <v>0.35169399999999829</v>
      </c>
      <c r="AU26" s="105">
        <v>0.35928799999999705</v>
      </c>
      <c r="AV26" s="105">
        <v>0.36695400000000644</v>
      </c>
      <c r="AW26" s="105">
        <v>0.37468100000000243</v>
      </c>
      <c r="AX26" s="105">
        <v>0.38244399999999984</v>
      </c>
      <c r="AY26" s="105">
        <v>0.39023100000001176</v>
      </c>
      <c r="AZ26" s="105">
        <v>0.39800700000000233</v>
      </c>
      <c r="BA26" s="105">
        <v>0.40499999999999864</v>
      </c>
      <c r="BB26" s="105">
        <v>0.41399999999999576</v>
      </c>
      <c r="BC26" s="105">
        <v>0.42099999999999904</v>
      </c>
      <c r="BD26" s="105">
        <v>0.42899999999999761</v>
      </c>
    </row>
    <row r="27" spans="1:56" x14ac:dyDescent="0.2">
      <c r="A27" s="104" t="s">
        <v>58</v>
      </c>
      <c r="B27" s="105">
        <v>5.2285999999999215E-2</v>
      </c>
      <c r="C27" s="105">
        <v>5.2856000000000992E-2</v>
      </c>
      <c r="D27" s="105">
        <v>5.3430000000000574E-2</v>
      </c>
      <c r="E27" s="105">
        <v>5.397799999999911E-2</v>
      </c>
      <c r="F27" s="105">
        <v>5.4508000000000334E-2</v>
      </c>
      <c r="G27" s="105">
        <v>5.4990000000000372E-2</v>
      </c>
      <c r="H27" s="105">
        <v>5.5430999999999293E-2</v>
      </c>
      <c r="I27" s="105">
        <v>5.5848999999997741E-2</v>
      </c>
      <c r="J27" s="105">
        <v>5.6235999999998558E-2</v>
      </c>
      <c r="K27" s="105">
        <v>5.6615999999999826E-2</v>
      </c>
      <c r="L27" s="105">
        <v>5.6992000000000577E-2</v>
      </c>
      <c r="M27" s="105">
        <v>5.7370999999999069E-2</v>
      </c>
      <c r="N27" s="105">
        <v>5.7745999999998937E-2</v>
      </c>
      <c r="O27" s="105">
        <v>5.81339999999997E-2</v>
      </c>
      <c r="P27" s="105">
        <v>5.8524999999999675E-2</v>
      </c>
      <c r="Q27" s="105">
        <v>5.8920000000000194E-2</v>
      </c>
      <c r="R27" s="105">
        <v>5.9323999999998829E-2</v>
      </c>
      <c r="S27" s="105">
        <v>5.9731000000001221E-2</v>
      </c>
      <c r="T27" s="105">
        <v>6.0139999999999173E-2</v>
      </c>
      <c r="U27" s="105">
        <v>6.0538000000000855E-2</v>
      </c>
      <c r="V27" s="105">
        <v>6.0929999999999991E-2</v>
      </c>
      <c r="W27" s="105">
        <v>6.1311999999999103E-2</v>
      </c>
      <c r="X27" s="105">
        <v>6.1676999999998497E-2</v>
      </c>
      <c r="Y27" s="105">
        <v>6.2034000000000804E-2</v>
      </c>
      <c r="Z27" s="105">
        <v>6.2381000000001484E-2</v>
      </c>
      <c r="AA27" s="105">
        <v>6.2695999999999738E-2</v>
      </c>
      <c r="AB27" s="105">
        <v>6.2986000000000111E-2</v>
      </c>
      <c r="AC27" s="105">
        <v>6.3258999999999385E-2</v>
      </c>
      <c r="AD27" s="105">
        <v>6.3510999999999013E-2</v>
      </c>
      <c r="AE27" s="105">
        <v>6.3767000000000948E-2</v>
      </c>
      <c r="AF27" s="105">
        <v>6.40280000000025E-2</v>
      </c>
      <c r="AG27" s="105">
        <v>6.4323000000002378E-2</v>
      </c>
      <c r="AH27" s="105">
        <v>6.4609999999998613E-2</v>
      </c>
      <c r="AI27" s="105">
        <v>6.4869999999999886E-2</v>
      </c>
      <c r="AJ27" s="105">
        <v>6.5065000000000747E-2</v>
      </c>
      <c r="AK27" s="105">
        <v>6.5130000000002325E-2</v>
      </c>
      <c r="AL27" s="105">
        <v>6.5062999999999829E-2</v>
      </c>
      <c r="AM27" s="105">
        <v>6.4892000000000297E-2</v>
      </c>
      <c r="AN27" s="105">
        <v>6.4624999999999308E-2</v>
      </c>
      <c r="AO27" s="105">
        <v>6.4303000000001789E-2</v>
      </c>
      <c r="AP27" s="105">
        <v>6.3955999999999E-2</v>
      </c>
      <c r="AQ27" s="105">
        <v>6.3580999999999138E-2</v>
      </c>
      <c r="AR27" s="105">
        <v>6.3178999999999416E-2</v>
      </c>
      <c r="AS27" s="105">
        <v>6.2771000000001617E-2</v>
      </c>
      <c r="AT27" s="105">
        <v>6.2382000000001096E-2</v>
      </c>
      <c r="AU27" s="105">
        <v>6.200300000000062E-2</v>
      </c>
      <c r="AV27" s="105">
        <v>6.1665999999999874E-2</v>
      </c>
      <c r="AW27" s="105">
        <v>6.1348999999999675E-2</v>
      </c>
      <c r="AX27" s="105">
        <v>6.1069999999998494E-2</v>
      </c>
      <c r="AY27" s="105">
        <v>6.0833000000000789E-2</v>
      </c>
      <c r="AZ27" s="105">
        <v>6.0638999999998729E-2</v>
      </c>
      <c r="BA27" s="105">
        <v>6.0000000000001476E-2</v>
      </c>
      <c r="BB27" s="105">
        <v>6.0000000000000005E-2</v>
      </c>
      <c r="BC27" s="105">
        <v>5.999999999999861E-2</v>
      </c>
      <c r="BD27" s="105">
        <v>5.9999999999999547E-2</v>
      </c>
    </row>
    <row r="28" spans="1:56" x14ac:dyDescent="0.2">
      <c r="A28" s="104" t="s">
        <v>60</v>
      </c>
      <c r="B28" s="105">
        <v>4.5057800000000308</v>
      </c>
      <c r="C28" s="105">
        <v>4.6005900000000706</v>
      </c>
      <c r="D28" s="105">
        <v>4.6980800000000622</v>
      </c>
      <c r="E28" s="105">
        <v>4.7985099999999568</v>
      </c>
      <c r="F28" s="105">
        <v>4.9021699999999173</v>
      </c>
      <c r="G28" s="105">
        <v>5.0092600000000456</v>
      </c>
      <c r="H28" s="105">
        <v>5.1198299999998218</v>
      </c>
      <c r="I28" s="105">
        <v>5.2336800000000165</v>
      </c>
      <c r="J28" s="105">
        <v>5.3503200000001021</v>
      </c>
      <c r="K28" s="105">
        <v>5.4691200000000375</v>
      </c>
      <c r="L28" s="105">
        <v>5.5895699999999646</v>
      </c>
      <c r="M28" s="105">
        <v>5.7115999999999758</v>
      </c>
      <c r="N28" s="105">
        <v>5.8351800000000242</v>
      </c>
      <c r="O28" s="105">
        <v>5.9599600000000432</v>
      </c>
      <c r="P28" s="105">
        <v>6.0854999999999855</v>
      </c>
      <c r="Q28" s="105">
        <v>6.2115499999999617</v>
      </c>
      <c r="R28" s="105">
        <v>6.3378900000000407</v>
      </c>
      <c r="S28" s="105">
        <v>6.464729999999971</v>
      </c>
      <c r="T28" s="105">
        <v>6.5927899999999289</v>
      </c>
      <c r="U28" s="105">
        <v>6.723050000000006</v>
      </c>
      <c r="V28" s="105">
        <v>6.8562399999999659</v>
      </c>
      <c r="W28" s="105">
        <v>6.9925199999999901</v>
      </c>
      <c r="X28" s="105">
        <v>7.1317099999997113</v>
      </c>
      <c r="Y28" s="105">
        <v>7.2738199999999216</v>
      </c>
      <c r="Z28" s="105">
        <v>7.4188599999997171</v>
      </c>
      <c r="AA28" s="105">
        <v>7.566709999999766</v>
      </c>
      <c r="AB28" s="105">
        <v>7.7174399999997458</v>
      </c>
      <c r="AC28" s="105">
        <v>7.8708499999999963</v>
      </c>
      <c r="AD28" s="105">
        <v>8.0262499999998766</v>
      </c>
      <c r="AE28" s="105">
        <v>8.1827099999999007</v>
      </c>
      <c r="AF28" s="105">
        <v>8.3395100000000078</v>
      </c>
      <c r="AG28" s="105">
        <v>8.4963799999999452</v>
      </c>
      <c r="AH28" s="105">
        <v>8.6533400000000551</v>
      </c>
      <c r="AI28" s="105">
        <v>8.8104200000001196</v>
      </c>
      <c r="AJ28" s="105">
        <v>8.9677399999998411</v>
      </c>
      <c r="AK28" s="105">
        <v>9.1254099999999525</v>
      </c>
      <c r="AL28" s="105">
        <v>9.2833299999996353</v>
      </c>
      <c r="AM28" s="105">
        <v>9.441439999999707</v>
      </c>
      <c r="AN28" s="105">
        <v>9.5998499999999982</v>
      </c>
      <c r="AO28" s="105">
        <v>9.7587499999997078</v>
      </c>
      <c r="AP28" s="105">
        <v>9.9182399999997504</v>
      </c>
      <c r="AQ28" s="105">
        <v>10.078299999999993</v>
      </c>
      <c r="AR28" s="105">
        <v>10.239000000000424</v>
      </c>
      <c r="AS28" s="105">
        <v>10.400299999999742</v>
      </c>
      <c r="AT28" s="105">
        <v>10.562199999999788</v>
      </c>
      <c r="AU28" s="105">
        <v>10.724699999999986</v>
      </c>
      <c r="AV28" s="105">
        <v>10.887900000000307</v>
      </c>
      <c r="AW28" s="105">
        <v>11.051599999999542</v>
      </c>
      <c r="AX28" s="105">
        <v>11.21567399999962</v>
      </c>
      <c r="AY28" s="105">
        <v>11.379861000000007</v>
      </c>
      <c r="AZ28" s="105">
        <v>11.543981999999701</v>
      </c>
      <c r="BA28" s="105">
        <v>11.707999999999865</v>
      </c>
      <c r="BB28" s="105">
        <v>11.871999999999741</v>
      </c>
      <c r="BC28" s="105">
        <v>12.035000000000403</v>
      </c>
      <c r="BD28" s="105">
        <v>12.197999999999707</v>
      </c>
    </row>
    <row r="29" spans="1:56" x14ac:dyDescent="0.2">
      <c r="A29" s="104" t="s">
        <v>63</v>
      </c>
      <c r="B29" s="105">
        <v>95.326799999993156</v>
      </c>
      <c r="C29" s="105">
        <v>97.72899999999899</v>
      </c>
      <c r="D29" s="105">
        <v>100.14400000000315</v>
      </c>
      <c r="E29" s="105">
        <v>102.58400000000212</v>
      </c>
      <c r="F29" s="105">
        <v>105.06900000000556</v>
      </c>
      <c r="G29" s="105">
        <v>107.61200000000633</v>
      </c>
      <c r="H29" s="105">
        <v>110.21299999999597</v>
      </c>
      <c r="I29" s="105">
        <v>112.86800000000028</v>
      </c>
      <c r="J29" s="105">
        <v>115.57800000000141</v>
      </c>
      <c r="K29" s="105">
        <v>118.34299999999892</v>
      </c>
      <c r="L29" s="105">
        <v>121.15999999999852</v>
      </c>
      <c r="M29" s="105">
        <v>124.03100000000502</v>
      </c>
      <c r="N29" s="105">
        <v>126.94699999999924</v>
      </c>
      <c r="O29" s="105">
        <v>129.88200000000319</v>
      </c>
      <c r="P29" s="105">
        <v>132.8010000000028</v>
      </c>
      <c r="Q29" s="105">
        <v>135.67600000000164</v>
      </c>
      <c r="R29" s="105">
        <v>138.49900000000011</v>
      </c>
      <c r="S29" s="105">
        <v>141.27300004999799</v>
      </c>
      <c r="T29" s="105">
        <v>144.00200005000059</v>
      </c>
      <c r="U29" s="105">
        <v>146.69200003999921</v>
      </c>
      <c r="V29" s="105">
        <v>149.35199999000579</v>
      </c>
      <c r="W29" s="105">
        <v>151.9769999900011</v>
      </c>
      <c r="X29" s="105">
        <v>154.56400002999882</v>
      </c>
      <c r="Y29" s="105">
        <v>157.13300003000225</v>
      </c>
      <c r="Z29" s="105">
        <v>159.70500000000027</v>
      </c>
      <c r="AA29" s="105">
        <v>162.29699996999835</v>
      </c>
      <c r="AB29" s="105">
        <v>164.91300004999542</v>
      </c>
      <c r="AC29" s="105">
        <v>167.54499999000137</v>
      </c>
      <c r="AD29" s="105">
        <v>170.17100002999447</v>
      </c>
      <c r="AE29" s="105">
        <v>172.75900001000218</v>
      </c>
      <c r="AF29" s="105">
        <v>175.28799997999869</v>
      </c>
      <c r="AG29" s="105">
        <v>177.7509999999958</v>
      </c>
      <c r="AH29" s="105">
        <v>180.15099998999963</v>
      </c>
      <c r="AI29" s="105">
        <v>182.48199998999783</v>
      </c>
      <c r="AJ29" s="105">
        <v>184.73800003000275</v>
      </c>
      <c r="AK29" s="105">
        <v>186.91700003000341</v>
      </c>
      <c r="AL29" s="105">
        <v>189.01200003000054</v>
      </c>
      <c r="AM29" s="105">
        <v>191.02699998999955</v>
      </c>
      <c r="AN29" s="105">
        <v>192.97899999999478</v>
      </c>
      <c r="AO29" s="105">
        <v>194.8959999700059</v>
      </c>
      <c r="AP29" s="105">
        <v>196.79599995999996</v>
      </c>
      <c r="AQ29" s="105">
        <v>198.68700004000004</v>
      </c>
      <c r="AR29" s="105">
        <v>200.56100005000096</v>
      </c>
      <c r="AS29" s="105">
        <v>202.40899996999735</v>
      </c>
      <c r="AT29" s="105">
        <v>204.21299996000303</v>
      </c>
      <c r="AU29" s="105">
        <v>205.96200002999936</v>
      </c>
      <c r="AV29" s="105">
        <v>207.65300000000585</v>
      </c>
      <c r="AW29" s="105">
        <v>209.28800003999419</v>
      </c>
      <c r="AX29" s="105">
        <v>210.86795397000625</v>
      </c>
      <c r="AY29" s="105">
        <v>212.39271703999847</v>
      </c>
      <c r="AZ29" s="105">
        <v>213.8630460000058</v>
      </c>
      <c r="BA29" s="105">
        <v>215.27799999999959</v>
      </c>
      <c r="BB29" s="105">
        <v>216.63600000000011</v>
      </c>
      <c r="BC29" s="105">
        <v>217.93699999999512</v>
      </c>
      <c r="BD29" s="105">
        <v>219.18200000000235</v>
      </c>
    </row>
    <row r="30" spans="1:56" x14ac:dyDescent="0.2">
      <c r="A30" s="104" t="s">
        <v>53</v>
      </c>
      <c r="B30" s="105">
        <v>0.23884800000000869</v>
      </c>
      <c r="C30" s="105">
        <v>0.24003500001000999</v>
      </c>
      <c r="D30" s="105">
        <v>0.2414409999900019</v>
      </c>
      <c r="E30" s="105">
        <v>0.24297600004000289</v>
      </c>
      <c r="F30" s="105">
        <v>0.24453899996000161</v>
      </c>
      <c r="G30" s="105">
        <v>0.24603399999999231</v>
      </c>
      <c r="H30" s="105">
        <v>0.24744399998000327</v>
      </c>
      <c r="I30" s="105">
        <v>0.24878400001000261</v>
      </c>
      <c r="J30" s="105">
        <v>0.25003200002000342</v>
      </c>
      <c r="K30" s="105">
        <v>0.25117700000000359</v>
      </c>
      <c r="L30" s="105">
        <v>0.25219399999999759</v>
      </c>
      <c r="M30" s="105">
        <v>0.25308000000000258</v>
      </c>
      <c r="N30" s="105">
        <v>0.25384100000000281</v>
      </c>
      <c r="O30" s="105">
        <v>0.25451799996000646</v>
      </c>
      <c r="P30" s="105">
        <v>0.25519299997999911</v>
      </c>
      <c r="Q30" s="105">
        <v>0.25592399999999998</v>
      </c>
      <c r="R30" s="105">
        <v>0.25673600002000563</v>
      </c>
      <c r="S30" s="105">
        <v>0.25761099994999503</v>
      </c>
      <c r="T30" s="105">
        <v>0.258527000010004</v>
      </c>
      <c r="U30" s="105">
        <v>0.2594580000300028</v>
      </c>
      <c r="V30" s="105">
        <v>0.2603740000000061</v>
      </c>
      <c r="W30" s="105">
        <v>0.26127500003999848</v>
      </c>
      <c r="X30" s="105">
        <v>0.26218399999999897</v>
      </c>
      <c r="Y30" s="105">
        <v>0.2630889999500079</v>
      </c>
      <c r="Z30" s="105">
        <v>0.26401499999000172</v>
      </c>
      <c r="AA30" s="105">
        <v>0.26495899999999822</v>
      </c>
      <c r="AB30" s="105">
        <v>0.2659419999999989</v>
      </c>
      <c r="AC30" s="105">
        <v>0.26694500003000249</v>
      </c>
      <c r="AD30" s="105">
        <v>0.2679499999999953</v>
      </c>
      <c r="AE30" s="105">
        <v>0.26892199995000643</v>
      </c>
      <c r="AF30" s="105">
        <v>0.26984699999999506</v>
      </c>
      <c r="AG30" s="105">
        <v>0.27068499997000128</v>
      </c>
      <c r="AH30" s="105">
        <v>0.27147800000999289</v>
      </c>
      <c r="AI30" s="105">
        <v>0.27225800002000583</v>
      </c>
      <c r="AJ30" s="105">
        <v>0.27309100003999587</v>
      </c>
      <c r="AK30" s="105">
        <v>0.27400899999999839</v>
      </c>
      <c r="AL30" s="105">
        <v>0.27503899999000569</v>
      </c>
      <c r="AM30" s="105">
        <v>0.27615000001000384</v>
      </c>
      <c r="AN30" s="105">
        <v>0.27731900000999421</v>
      </c>
      <c r="AO30" s="105">
        <v>0.27847000001999678</v>
      </c>
      <c r="AP30" s="105">
        <v>0.27956899999999996</v>
      </c>
      <c r="AQ30" s="105">
        <v>0.28060100004000238</v>
      </c>
      <c r="AR30" s="105">
        <v>0.28158499999000708</v>
      </c>
      <c r="AS30" s="105">
        <v>0.28250899994999673</v>
      </c>
      <c r="AT30" s="105">
        <v>0.28338500000999572</v>
      </c>
      <c r="AU30" s="105">
        <v>0.2842169999999945</v>
      </c>
      <c r="AV30" s="105">
        <v>0.2849960000300033</v>
      </c>
      <c r="AW30" s="105">
        <v>0.285719000009996</v>
      </c>
      <c r="AX30" s="105">
        <v>0.28638799994999692</v>
      </c>
      <c r="AY30" s="105">
        <v>0.28700999996999532</v>
      </c>
      <c r="AZ30" s="105">
        <v>0.28756799999999499</v>
      </c>
      <c r="BA30" s="105">
        <v>0.28800000000000353</v>
      </c>
      <c r="BB30" s="105">
        <v>0.28799999999999931</v>
      </c>
      <c r="BC30" s="105">
        <v>0.28900000000000464</v>
      </c>
      <c r="BD30" s="105">
        <v>0.28899999999999604</v>
      </c>
    </row>
    <row r="31" spans="1:56" x14ac:dyDescent="0.2">
      <c r="A31" s="104" t="s">
        <v>65</v>
      </c>
      <c r="B31" s="105">
        <v>0.12958299999999878</v>
      </c>
      <c r="C31" s="105">
        <v>0.1357260000000014</v>
      </c>
      <c r="D31" s="105">
        <v>0.14207300000000586</v>
      </c>
      <c r="E31" s="105">
        <v>0.14856000000000577</v>
      </c>
      <c r="F31" s="105">
        <v>0.15510899999999869</v>
      </c>
      <c r="G31" s="105">
        <v>0.16167100000000012</v>
      </c>
      <c r="H31" s="105">
        <v>0.16822399996999821</v>
      </c>
      <c r="I31" s="105">
        <v>0.17477299999999801</v>
      </c>
      <c r="J31" s="105">
        <v>0.18125700003999456</v>
      </c>
      <c r="K31" s="105">
        <v>0.18765600001000712</v>
      </c>
      <c r="L31" s="105">
        <v>0.19394900000000079</v>
      </c>
      <c r="M31" s="105">
        <v>0.20008499995000234</v>
      </c>
      <c r="N31" s="105">
        <v>0.20612799995999334</v>
      </c>
      <c r="O31" s="105">
        <v>0.21213599999999658</v>
      </c>
      <c r="P31" s="105">
        <v>0.21822699997999734</v>
      </c>
      <c r="Q31" s="105">
        <v>0.22451199999999893</v>
      </c>
      <c r="R31" s="105">
        <v>0.23097200000999499</v>
      </c>
      <c r="S31" s="105">
        <v>0.23762200002999728</v>
      </c>
      <c r="T31" s="105">
        <v>0.24445800001000487</v>
      </c>
      <c r="U31" s="105">
        <v>0.25151400004999597</v>
      </c>
      <c r="V31" s="105">
        <v>0.25878500000000526</v>
      </c>
      <c r="W31" s="105">
        <v>0.26627400001000101</v>
      </c>
      <c r="X31" s="105">
        <v>0.27396300004000135</v>
      </c>
      <c r="Y31" s="105">
        <v>0.2817510000399952</v>
      </c>
      <c r="Z31" s="105">
        <v>0.28952499998999487</v>
      </c>
      <c r="AA31" s="105">
        <v>0.29719200000000223</v>
      </c>
      <c r="AB31" s="105">
        <v>0.30469899998999223</v>
      </c>
      <c r="AC31" s="105">
        <v>0.31203799997000387</v>
      </c>
      <c r="AD31" s="105">
        <v>0.31922199996999878</v>
      </c>
      <c r="AE31" s="105">
        <v>0.32628900000999961</v>
      </c>
      <c r="AF31" s="105">
        <v>0.33324100000000145</v>
      </c>
      <c r="AG31" s="105">
        <v>0.34011699997000744</v>
      </c>
      <c r="AH31" s="105">
        <v>0.34686699994999659</v>
      </c>
      <c r="AI31" s="105">
        <v>0.35338900001000362</v>
      </c>
      <c r="AJ31" s="105">
        <v>0.35952300002000759</v>
      </c>
      <c r="AK31" s="105">
        <v>0.36515799999999249</v>
      </c>
      <c r="AL31" s="105">
        <v>0.37024999996999897</v>
      </c>
      <c r="AM31" s="105">
        <v>0.37486399999000103</v>
      </c>
      <c r="AN31" s="105">
        <v>0.3792520000300027</v>
      </c>
      <c r="AO31" s="105">
        <v>0.38377199996000166</v>
      </c>
      <c r="AP31" s="105">
        <v>0.38866200000000284</v>
      </c>
      <c r="AQ31" s="105">
        <v>0.39401300004000017</v>
      </c>
      <c r="AR31" s="105">
        <v>0.39974799996999055</v>
      </c>
      <c r="AS31" s="105">
        <v>0.40571600002000341</v>
      </c>
      <c r="AT31" s="105">
        <v>0.41170400002998914</v>
      </c>
      <c r="AU31" s="105">
        <v>0.41754200000001201</v>
      </c>
      <c r="AV31" s="105">
        <v>0.42319599999999724</v>
      </c>
      <c r="AW31" s="105">
        <v>0.42869700002999506</v>
      </c>
      <c r="AX31" s="105">
        <v>0.43407600002999569</v>
      </c>
      <c r="AY31" s="105">
        <v>0.43933599996999861</v>
      </c>
      <c r="AZ31" s="105">
        <v>0.444518999999992</v>
      </c>
      <c r="BA31" s="105">
        <v>0.44900000000000667</v>
      </c>
      <c r="BB31" s="105">
        <v>0.45400000000000529</v>
      </c>
      <c r="BC31" s="105">
        <v>0.46000000000000851</v>
      </c>
      <c r="BD31" s="105">
        <v>0.46399999999999086</v>
      </c>
    </row>
    <row r="32" spans="1:56" x14ac:dyDescent="0.2">
      <c r="A32" s="104" t="s">
        <v>59</v>
      </c>
      <c r="B32" s="105">
        <v>0.29830100000001603</v>
      </c>
      <c r="C32" s="105">
        <v>0.30805300003000391</v>
      </c>
      <c r="D32" s="105">
        <v>0.31804499997000768</v>
      </c>
      <c r="E32" s="105">
        <v>0.328311999969993</v>
      </c>
      <c r="F32" s="105">
        <v>0.33894299995999355</v>
      </c>
      <c r="G32" s="105">
        <v>0.34998200000000179</v>
      </c>
      <c r="H32" s="105">
        <v>0.36145500000999747</v>
      </c>
      <c r="I32" s="105">
        <v>0.37332399994999632</v>
      </c>
      <c r="J32" s="105">
        <v>0.38538399999999379</v>
      </c>
      <c r="K32" s="105">
        <v>0.39738999997000413</v>
      </c>
      <c r="L32" s="105">
        <v>0.40917200000000709</v>
      </c>
      <c r="M32" s="105">
        <v>0.4203800000499977</v>
      </c>
      <c r="N32" s="105">
        <v>0.43104999996999238</v>
      </c>
      <c r="O32" s="105">
        <v>0.44184699997000054</v>
      </c>
      <c r="P32" s="105">
        <v>0.4537199999799858</v>
      </c>
      <c r="Q32" s="105">
        <v>0.46717799999999171</v>
      </c>
      <c r="R32" s="105">
        <v>0.48295199997999139</v>
      </c>
      <c r="S32" s="105">
        <v>0.50043699999001368</v>
      </c>
      <c r="T32" s="105">
        <v>0.51727299994999476</v>
      </c>
      <c r="U32" s="105">
        <v>0.53025699994998277</v>
      </c>
      <c r="V32" s="105">
        <v>0.53727999999998999</v>
      </c>
      <c r="W32" s="105">
        <v>0.5372840000299951</v>
      </c>
      <c r="X32" s="105">
        <v>0.53152500004000802</v>
      </c>
      <c r="Y32" s="105">
        <v>0.52311700000000827</v>
      </c>
      <c r="Z32" s="105">
        <v>0.51650300000000138</v>
      </c>
      <c r="AA32" s="105">
        <v>0.51487699999999426</v>
      </c>
      <c r="AB32" s="105">
        <v>0.51928200000000191</v>
      </c>
      <c r="AC32" s="105">
        <v>0.52875399999999351</v>
      </c>
      <c r="AD32" s="105">
        <v>0.54215500000000649</v>
      </c>
      <c r="AE32" s="105">
        <v>0.55754300000000023</v>
      </c>
      <c r="AF32" s="105">
        <v>0.57341600000000248</v>
      </c>
      <c r="AG32" s="105">
        <v>0.58959999999999457</v>
      </c>
      <c r="AH32" s="105">
        <v>0.60639900000000124</v>
      </c>
      <c r="AI32" s="105">
        <v>0.62343400000000371</v>
      </c>
      <c r="AJ32" s="105">
        <v>0.64028199999999158</v>
      </c>
      <c r="AK32" s="105">
        <v>0.65663899999999586</v>
      </c>
      <c r="AL32" s="105">
        <v>0.67222800000000249</v>
      </c>
      <c r="AM32" s="105">
        <v>0.68695800000000251</v>
      </c>
      <c r="AN32" s="105">
        <v>0.70095000000000529</v>
      </c>
      <c r="AO32" s="105">
        <v>0.71445800000001325</v>
      </c>
      <c r="AP32" s="105">
        <v>0.72764099999999554</v>
      </c>
      <c r="AQ32" s="105">
        <v>0.74050999999997658</v>
      </c>
      <c r="AR32" s="105">
        <v>0.75296699999997208</v>
      </c>
      <c r="AS32" s="105">
        <v>0.76496100000001754</v>
      </c>
      <c r="AT32" s="105">
        <v>0.7764479999999675</v>
      </c>
      <c r="AU32" s="105">
        <v>0.78738600000003978</v>
      </c>
      <c r="AV32" s="105">
        <v>0.79776499999999306</v>
      </c>
      <c r="AW32" s="105">
        <v>0.80760999999999805</v>
      </c>
      <c r="AX32" s="105">
        <v>0.8170539999999954</v>
      </c>
      <c r="AY32" s="105">
        <v>0.82622900000001553</v>
      </c>
      <c r="AZ32" s="105">
        <v>0.83524499999998936</v>
      </c>
      <c r="BA32" s="105">
        <v>0.84399999999999731</v>
      </c>
      <c r="BB32" s="105">
        <v>0.85299999999999665</v>
      </c>
      <c r="BC32" s="105">
        <v>0.86099999999999532</v>
      </c>
      <c r="BD32" s="105">
        <v>0.86900000000001287</v>
      </c>
    </row>
    <row r="33" spans="1:56" x14ac:dyDescent="0.2">
      <c r="A33" s="104" t="s">
        <v>62</v>
      </c>
      <c r="B33" s="105">
        <v>0.69559699999999725</v>
      </c>
      <c r="C33" s="105">
        <v>0.71863900004000358</v>
      </c>
      <c r="D33" s="105">
        <v>0.7428350000399726</v>
      </c>
      <c r="E33" s="105">
        <v>0.76851199997999664</v>
      </c>
      <c r="F33" s="105">
        <v>0.79609499998000866</v>
      </c>
      <c r="G33" s="105">
        <v>0.82584000000000035</v>
      </c>
      <c r="H33" s="105">
        <v>0.85785500000000392</v>
      </c>
      <c r="I33" s="105">
        <v>0.89192599999999267</v>
      </c>
      <c r="J33" s="105">
        <v>0.92758500000003796</v>
      </c>
      <c r="K33" s="105">
        <v>0.9641660000000466</v>
      </c>
      <c r="L33" s="105">
        <v>1.0011599999999485</v>
      </c>
      <c r="M33" s="105">
        <v>1.0383999999999964</v>
      </c>
      <c r="N33" s="105">
        <v>1.0758899999999947</v>
      </c>
      <c r="O33" s="105">
        <v>1.1135399999999713</v>
      </c>
      <c r="P33" s="105">
        <v>1.1512900000000259</v>
      </c>
      <c r="Q33" s="105">
        <v>1.1891100000000161</v>
      </c>
      <c r="R33" s="105">
        <v>1.2268100000000157</v>
      </c>
      <c r="S33" s="105">
        <v>1.2643100000000356</v>
      </c>
      <c r="T33" s="105">
        <v>1.3018200000000084</v>
      </c>
      <c r="U33" s="105">
        <v>1.3396200000000127</v>
      </c>
      <c r="V33" s="105">
        <v>1.3779100000000239</v>
      </c>
      <c r="W33" s="105">
        <v>1.4167299999999994</v>
      </c>
      <c r="X33" s="105">
        <v>1.4558299999999664</v>
      </c>
      <c r="Y33" s="105">
        <v>1.4946899999999981</v>
      </c>
      <c r="Z33" s="105">
        <v>1.5326199999999988</v>
      </c>
      <c r="AA33" s="105">
        <v>1.569089999999949</v>
      </c>
      <c r="AB33" s="105">
        <v>1.6040600000000129</v>
      </c>
      <c r="AC33" s="105">
        <v>1.6376299999999888</v>
      </c>
      <c r="AD33" s="105">
        <v>1.6696200000000019</v>
      </c>
      <c r="AE33" s="105">
        <v>1.6998599999999759</v>
      </c>
      <c r="AF33" s="105">
        <v>1.7283399999999989</v>
      </c>
      <c r="AG33" s="105">
        <v>1.7549300000000396</v>
      </c>
      <c r="AH33" s="105">
        <v>1.7799499999999784</v>
      </c>
      <c r="AI33" s="105">
        <v>1.8043400000000243</v>
      </c>
      <c r="AJ33" s="105">
        <v>1.829329999800009</v>
      </c>
      <c r="AK33" s="105">
        <v>1.8558499999000042</v>
      </c>
      <c r="AL33" s="105">
        <v>1.8842400002000212</v>
      </c>
      <c r="AM33" s="105">
        <v>1.9144100001000104</v>
      </c>
      <c r="AN33" s="105">
        <v>1.9463500002000071</v>
      </c>
      <c r="AO33" s="105">
        <v>1.9798799996000402</v>
      </c>
      <c r="AP33" s="105">
        <v>2.014869999499997</v>
      </c>
      <c r="AQ33" s="105">
        <v>2.051340000200037</v>
      </c>
      <c r="AR33" s="105">
        <v>2.089319999999979</v>
      </c>
      <c r="AS33" s="105">
        <v>2.1285099999000385</v>
      </c>
      <c r="AT33" s="105">
        <v>2.1685699997000243</v>
      </c>
      <c r="AU33" s="105">
        <v>2.2092000003000454</v>
      </c>
      <c r="AV33" s="105">
        <v>2.2502599998000243</v>
      </c>
      <c r="AW33" s="105">
        <v>2.2916600002000038</v>
      </c>
      <c r="AX33" s="105">
        <v>2.3332009999000034</v>
      </c>
      <c r="AY33" s="105">
        <v>2.3746360001000135</v>
      </c>
      <c r="AZ33" s="105">
        <v>2.4157659999999992</v>
      </c>
      <c r="BA33" s="105">
        <v>2.4570000000000367</v>
      </c>
      <c r="BB33" s="105">
        <v>2.4960000000000266</v>
      </c>
      <c r="BC33" s="105">
        <v>2.5360000000000538</v>
      </c>
      <c r="BD33" s="105">
        <v>2.5760000000000107</v>
      </c>
    </row>
    <row r="34" spans="1:56" x14ac:dyDescent="0.2">
      <c r="A34" s="104" t="s">
        <v>74</v>
      </c>
      <c r="B34" s="105">
        <v>1.8287099999000187</v>
      </c>
      <c r="C34" s="105">
        <v>1.8646000004000007</v>
      </c>
      <c r="D34" s="105">
        <v>1.900320000000018</v>
      </c>
      <c r="E34" s="105">
        <v>1.9368400002000135</v>
      </c>
      <c r="F34" s="105">
        <v>1.975519999700027</v>
      </c>
      <c r="G34" s="105">
        <v>2.0173699996000027</v>
      </c>
      <c r="H34" s="105">
        <v>2.0624100001999963</v>
      </c>
      <c r="I34" s="105">
        <v>2.1104600002999758</v>
      </c>
      <c r="J34" s="105">
        <v>2.1622500000000122</v>
      </c>
      <c r="K34" s="105">
        <v>2.2185699998999793</v>
      </c>
      <c r="L34" s="105">
        <v>2.2798200002999982</v>
      </c>
      <c r="M34" s="105">
        <v>2.3467999997999605</v>
      </c>
      <c r="N34" s="105">
        <v>2.4188399996000149</v>
      </c>
      <c r="O34" s="105">
        <v>2.4931400000999351</v>
      </c>
      <c r="P34" s="105">
        <v>2.5658000000000407</v>
      </c>
      <c r="Q34" s="105">
        <v>2.6342300003999837</v>
      </c>
      <c r="R34" s="105">
        <v>2.6969800004000186</v>
      </c>
      <c r="S34" s="105">
        <v>2.7552400005000641</v>
      </c>
      <c r="T34" s="105">
        <v>2.812240000000068</v>
      </c>
      <c r="U34" s="105">
        <v>2.8726699999999452</v>
      </c>
      <c r="V34" s="105">
        <v>2.93978000000007</v>
      </c>
      <c r="W34" s="105">
        <v>3.014620000000062</v>
      </c>
      <c r="X34" s="105">
        <v>3.0958100000000734</v>
      </c>
      <c r="Y34" s="105">
        <v>3.1812200000000797</v>
      </c>
      <c r="Z34" s="105">
        <v>3.2676699999998995</v>
      </c>
      <c r="AA34" s="105">
        <v>3.3527699999999752</v>
      </c>
      <c r="AB34" s="105">
        <v>3.4358199999999592</v>
      </c>
      <c r="AC34" s="105">
        <v>3.5173099999999518</v>
      </c>
      <c r="AD34" s="105">
        <v>3.5973900000000079</v>
      </c>
      <c r="AE34" s="105">
        <v>3.6765099999999644</v>
      </c>
      <c r="AF34" s="105">
        <v>3.7549900000000647</v>
      </c>
      <c r="AG34" s="105">
        <v>3.832200000000038</v>
      </c>
      <c r="AH34" s="105">
        <v>3.9076099999999898</v>
      </c>
      <c r="AI34" s="105">
        <v>3.981660000000002</v>
      </c>
      <c r="AJ34" s="105">
        <v>4.0550399999999351</v>
      </c>
      <c r="AK34" s="105">
        <v>4.127909999999976</v>
      </c>
      <c r="AL34" s="105">
        <v>4.2017600000000037</v>
      </c>
      <c r="AM34" s="105">
        <v>4.2757999999999132</v>
      </c>
      <c r="AN34" s="105">
        <v>4.345389999999945</v>
      </c>
      <c r="AO34" s="105">
        <v>4.404230000000144</v>
      </c>
      <c r="AP34" s="105">
        <v>4.4485200000000482</v>
      </c>
      <c r="AQ34" s="105">
        <v>4.4761499999998984</v>
      </c>
      <c r="AR34" s="105">
        <v>4.4904199999999079</v>
      </c>
      <c r="AS34" s="105">
        <v>4.4996499999999697</v>
      </c>
      <c r="AT34" s="105">
        <v>4.5153899999999529</v>
      </c>
      <c r="AU34" s="105">
        <v>4.5461000000001013</v>
      </c>
      <c r="AV34" s="105">
        <v>4.5946200000000417</v>
      </c>
      <c r="AW34" s="105">
        <v>4.6590800000000643</v>
      </c>
      <c r="AX34" s="105">
        <v>4.7374230000000486</v>
      </c>
      <c r="AY34" s="105">
        <v>4.8257110000000552</v>
      </c>
      <c r="AZ34" s="105">
        <v>4.9208889999999554</v>
      </c>
      <c r="BA34" s="105">
        <v>5.0230000000000414</v>
      </c>
      <c r="BB34" s="105">
        <v>5.1320000000000938</v>
      </c>
      <c r="BC34" s="105">
        <v>5.2479999999999638</v>
      </c>
      <c r="BD34" s="105">
        <v>5.3669999999999778</v>
      </c>
    </row>
    <row r="35" spans="1:56" x14ac:dyDescent="0.2">
      <c r="A35" s="104" t="s">
        <v>72</v>
      </c>
      <c r="B35" s="105">
        <v>21.452700001999272</v>
      </c>
      <c r="C35" s="105">
        <v>21.804300002000311</v>
      </c>
      <c r="D35" s="105">
        <v>22.15619999699981</v>
      </c>
      <c r="E35" s="105">
        <v>22.503199999999683</v>
      </c>
      <c r="F35" s="105">
        <v>22.838200000999393</v>
      </c>
      <c r="G35" s="105">
        <v>23.156200004999825</v>
      </c>
      <c r="H35" s="105">
        <v>23.456500002999231</v>
      </c>
      <c r="I35" s="105">
        <v>23.741600002000389</v>
      </c>
      <c r="J35" s="105">
        <v>24.014099998999338</v>
      </c>
      <c r="K35" s="105">
        <v>24.277999996999537</v>
      </c>
      <c r="L35" s="105">
        <v>24.537399995999891</v>
      </c>
      <c r="M35" s="105">
        <v>24.79109999600059</v>
      </c>
      <c r="N35" s="105">
        <v>25.040899998000089</v>
      </c>
      <c r="O35" s="105">
        <v>25.296799999999468</v>
      </c>
      <c r="P35" s="105">
        <v>25.571700002000547</v>
      </c>
      <c r="Q35" s="105">
        <v>25.873900003000372</v>
      </c>
      <c r="R35" s="105">
        <v>26.208099996999582</v>
      </c>
      <c r="S35" s="105">
        <v>26.569799998999887</v>
      </c>
      <c r="T35" s="105">
        <v>26.947800002999745</v>
      </c>
      <c r="U35" s="105">
        <v>27.326200001999805</v>
      </c>
      <c r="V35" s="105">
        <v>27.692700004000489</v>
      </c>
      <c r="W35" s="105">
        <v>28.04459999600018</v>
      </c>
      <c r="X35" s="105">
        <v>28.384300002000174</v>
      </c>
      <c r="Y35" s="105">
        <v>28.711300000999177</v>
      </c>
      <c r="Z35" s="105">
        <v>29.026199999000568</v>
      </c>
      <c r="AA35" s="105">
        <v>29.330099997999994</v>
      </c>
      <c r="AB35" s="105">
        <v>29.622099997000806</v>
      </c>
      <c r="AC35" s="105">
        <v>29.903200000999551</v>
      </c>
      <c r="AD35" s="105">
        <v>30.178099994999684</v>
      </c>
      <c r="AE35" s="105">
        <v>30.453900002999386</v>
      </c>
      <c r="AF35" s="105">
        <v>30.73580000100014</v>
      </c>
      <c r="AG35" s="105">
        <v>31.024700004000039</v>
      </c>
      <c r="AH35" s="105">
        <v>31.320899999000034</v>
      </c>
      <c r="AI35" s="105">
        <v>31.627800002000903</v>
      </c>
      <c r="AJ35" s="105">
        <v>31.949399998999446</v>
      </c>
      <c r="AK35" s="105">
        <v>32.287999996000195</v>
      </c>
      <c r="AL35" s="105">
        <v>32.645500003000528</v>
      </c>
      <c r="AM35" s="105">
        <v>33.019900002000469</v>
      </c>
      <c r="AN35" s="105">
        <v>33.404500003999942</v>
      </c>
      <c r="AO35" s="105">
        <v>33.78979999599887</v>
      </c>
      <c r="AP35" s="105">
        <v>34.168699999999163</v>
      </c>
      <c r="AQ35" s="105">
        <v>34.538600004001033</v>
      </c>
      <c r="AR35" s="105">
        <v>34.900700000000626</v>
      </c>
      <c r="AS35" s="105">
        <v>35.255499998000275</v>
      </c>
      <c r="AT35" s="105">
        <v>35.604699999000509</v>
      </c>
      <c r="AU35" s="105">
        <v>35.949700003000615</v>
      </c>
      <c r="AV35" s="105">
        <v>36.28979999999909</v>
      </c>
      <c r="AW35" s="105">
        <v>36.624200001000695</v>
      </c>
      <c r="AX35" s="105">
        <v>36.953765004000552</v>
      </c>
      <c r="AY35" s="105">
        <v>37.279811003999605</v>
      </c>
      <c r="AZ35" s="105">
        <v>37.603204999999171</v>
      </c>
      <c r="BA35" s="105">
        <v>37.924000000001193</v>
      </c>
      <c r="BB35" s="105">
        <v>38.241999999999528</v>
      </c>
      <c r="BC35" s="105">
        <v>38.557000000000045</v>
      </c>
      <c r="BD35" s="105">
        <v>38.868000000000038</v>
      </c>
    </row>
    <row r="36" spans="1:56" x14ac:dyDescent="0.2">
      <c r="A36" s="104" t="s">
        <v>212</v>
      </c>
      <c r="B36" s="105">
        <v>6.1693599999999842</v>
      </c>
      <c r="C36" s="105">
        <v>6.2216399999999874</v>
      </c>
      <c r="D36" s="105">
        <v>6.2701200000000163</v>
      </c>
      <c r="E36" s="105">
        <v>6.3114799999999454</v>
      </c>
      <c r="F36" s="105">
        <v>6.3410599999999802</v>
      </c>
      <c r="G36" s="105">
        <v>6.3561899999999563</v>
      </c>
      <c r="H36" s="105">
        <v>6.3552299999999802</v>
      </c>
      <c r="I36" s="105">
        <v>6.3411799999999605</v>
      </c>
      <c r="J36" s="105">
        <v>6.3215300000000223</v>
      </c>
      <c r="K36" s="105">
        <v>6.306540000000048</v>
      </c>
      <c r="L36" s="105">
        <v>6.3036099999999111</v>
      </c>
      <c r="M36" s="105">
        <v>6.3158799999999564</v>
      </c>
      <c r="N36" s="105">
        <v>6.341549999999966</v>
      </c>
      <c r="O36" s="105">
        <v>6.3770999999999534</v>
      </c>
      <c r="P36" s="105">
        <v>6.4166999999998913</v>
      </c>
      <c r="Q36" s="105">
        <v>6.4562199999999521</v>
      </c>
      <c r="R36" s="105">
        <v>6.4940899999999591</v>
      </c>
      <c r="S36" s="105">
        <v>6.5318899999999935</v>
      </c>
      <c r="T36" s="105">
        <v>6.5722700000001115</v>
      </c>
      <c r="U36" s="105">
        <v>6.6191499999999577</v>
      </c>
      <c r="V36" s="105">
        <v>6.6748900000000191</v>
      </c>
      <c r="W36" s="105">
        <v>6.7410700000000148</v>
      </c>
      <c r="X36" s="105">
        <v>6.8153799999999354</v>
      </c>
      <c r="Y36" s="105">
        <v>6.8915999999999933</v>
      </c>
      <c r="Z36" s="105">
        <v>6.9612600000000082</v>
      </c>
      <c r="AA36" s="105">
        <v>7.0185199999999721</v>
      </c>
      <c r="AB36" s="105">
        <v>7.061170000000021</v>
      </c>
      <c r="AC36" s="105">
        <v>7.0917699999999169</v>
      </c>
      <c r="AD36" s="105">
        <v>7.115130000000037</v>
      </c>
      <c r="AE36" s="105">
        <v>7.1384600000000447</v>
      </c>
      <c r="AF36" s="105">
        <v>7.1672500000000197</v>
      </c>
      <c r="AG36" s="105">
        <v>7.2026899999999543</v>
      </c>
      <c r="AH36" s="105">
        <v>7.2439099999999339</v>
      </c>
      <c r="AI36" s="105">
        <v>7.2918900000000137</v>
      </c>
      <c r="AJ36" s="105">
        <v>7.3472500000000061</v>
      </c>
      <c r="AK36" s="105">
        <v>7.4103100000000079</v>
      </c>
      <c r="AL36" s="105">
        <v>7.4814099999999524</v>
      </c>
      <c r="AM36" s="105">
        <v>7.5603600000000926</v>
      </c>
      <c r="AN36" s="105">
        <v>7.6461099999999353</v>
      </c>
      <c r="AO36" s="105">
        <v>7.7371600000001033</v>
      </c>
      <c r="AP36" s="105">
        <v>7.8319699999999006</v>
      </c>
      <c r="AQ36" s="105">
        <v>7.9304199999999954</v>
      </c>
      <c r="AR36" s="105">
        <v>8.031670000000009</v>
      </c>
      <c r="AS36" s="105">
        <v>8.1326700000000454</v>
      </c>
      <c r="AT36" s="105">
        <v>8.229629999999954</v>
      </c>
      <c r="AU36" s="105">
        <v>8.3197699999998793</v>
      </c>
      <c r="AV36" s="105">
        <v>8.4017399999999895</v>
      </c>
      <c r="AW36" s="105">
        <v>8.4759999999998445</v>
      </c>
      <c r="AX36" s="105">
        <v>8.5440340000000319</v>
      </c>
      <c r="AY36" s="105">
        <v>8.6082589999999026</v>
      </c>
      <c r="AZ36" s="105">
        <v>8.6705349999999477</v>
      </c>
      <c r="BA36" s="105">
        <v>8.730999999999927</v>
      </c>
      <c r="BB36" s="105">
        <v>8.7889999999997901</v>
      </c>
      <c r="BC36" s="105">
        <v>8.8460000000000516</v>
      </c>
      <c r="BD36" s="105">
        <v>8.9010000000001597</v>
      </c>
    </row>
    <row r="37" spans="1:56" x14ac:dyDescent="0.2">
      <c r="A37" s="104" t="s">
        <v>76</v>
      </c>
      <c r="B37" s="105">
        <v>9.5638600000001865</v>
      </c>
      <c r="C37" s="105">
        <v>9.7451900000000258</v>
      </c>
      <c r="D37" s="105">
        <v>9.9225599999998977</v>
      </c>
      <c r="E37" s="105">
        <v>10.096300000000022</v>
      </c>
      <c r="F37" s="105">
        <v>10.267099999999711</v>
      </c>
      <c r="G37" s="105">
        <v>10.435500000000236</v>
      </c>
      <c r="H37" s="105">
        <v>10.601800000000296</v>
      </c>
      <c r="I37" s="105">
        <v>10.766399999999946</v>
      </c>
      <c r="J37" s="105">
        <v>10.930800000000174</v>
      </c>
      <c r="K37" s="105">
        <v>11.096900000000089</v>
      </c>
      <c r="L37" s="105">
        <v>11.266200000000413</v>
      </c>
      <c r="M37" s="105">
        <v>11.439099999999819</v>
      </c>
      <c r="N37" s="105">
        <v>11.615800000000092</v>
      </c>
      <c r="O37" s="105">
        <v>11.797499999999905</v>
      </c>
      <c r="P37" s="105">
        <v>11.985700000000179</v>
      </c>
      <c r="Q37" s="105">
        <v>12.181000004999879</v>
      </c>
      <c r="R37" s="105">
        <v>12.384099999999819</v>
      </c>
      <c r="S37" s="105">
        <v>12.594100002999843</v>
      </c>
      <c r="T37" s="105">
        <v>12.809000002999708</v>
      </c>
      <c r="U37" s="105">
        <v>13.025800005000178</v>
      </c>
      <c r="V37" s="105">
        <v>13.242099996999924</v>
      </c>
      <c r="W37" s="105">
        <v>13.457199996000011</v>
      </c>
      <c r="X37" s="105">
        <v>13.671000003000161</v>
      </c>
      <c r="Y37" s="105">
        <v>13.882699998000016</v>
      </c>
      <c r="Z37" s="105">
        <v>14.091400003999819</v>
      </c>
      <c r="AA37" s="105">
        <v>14.296600000999987</v>
      </c>
      <c r="AB37" s="105">
        <v>14.497799999999906</v>
      </c>
      <c r="AC37" s="105">
        <v>14.694799998999907</v>
      </c>
      <c r="AD37" s="105">
        <v>14.887800001999947</v>
      </c>
      <c r="AE37" s="105">
        <v>15.076999999000241</v>
      </c>
      <c r="AF37" s="105">
        <v>15.26279999599997</v>
      </c>
      <c r="AG37" s="105">
        <v>15.444999998000016</v>
      </c>
      <c r="AH37" s="105">
        <v>15.623599994999955</v>
      </c>
      <c r="AI37" s="105">
        <v>15.799500003999768</v>
      </c>
      <c r="AJ37" s="105">
        <v>15.973800002000086</v>
      </c>
      <c r="AK37" s="105">
        <v>16.14709999800009</v>
      </c>
      <c r="AL37" s="105">
        <v>16.319799997999819</v>
      </c>
      <c r="AM37" s="105">
        <v>16.491700004999885</v>
      </c>
      <c r="AN37" s="105">
        <v>16.66189999800028</v>
      </c>
      <c r="AO37" s="105">
        <v>16.829399997999868</v>
      </c>
      <c r="AP37" s="105">
        <v>16.993399995999933</v>
      </c>
      <c r="AQ37" s="105">
        <v>17.153399998000193</v>
      </c>
      <c r="AR37" s="105">
        <v>17.309699997000141</v>
      </c>
      <c r="AS37" s="105">
        <v>17.463000004000246</v>
      </c>
      <c r="AT37" s="105">
        <v>17.613800003999856</v>
      </c>
      <c r="AU37" s="105">
        <v>17.762700001999999</v>
      </c>
      <c r="AV37" s="105">
        <v>17.909799997999922</v>
      </c>
      <c r="AW37" s="105">
        <v>18.054700002999901</v>
      </c>
      <c r="AX37" s="105">
        <v>18.197208996000072</v>
      </c>
      <c r="AY37" s="105">
        <v>18.336652995999891</v>
      </c>
      <c r="AZ37" s="105">
        <v>18.472638999999848</v>
      </c>
      <c r="BA37" s="105">
        <v>18.605000000000175</v>
      </c>
      <c r="BB37" s="105">
        <v>18.733999999999835</v>
      </c>
      <c r="BC37" s="105">
        <v>18.858999999999988</v>
      </c>
      <c r="BD37" s="105">
        <v>18.980999999999991</v>
      </c>
    </row>
    <row r="38" spans="1:56" x14ac:dyDescent="0.2">
      <c r="A38" s="104" t="s">
        <v>33</v>
      </c>
      <c r="B38" s="105">
        <v>824.78800000000354</v>
      </c>
      <c r="C38" s="105">
        <v>845.4819999999828</v>
      </c>
      <c r="D38" s="105">
        <v>865.68700000000467</v>
      </c>
      <c r="E38" s="105">
        <v>885.14600000002372</v>
      </c>
      <c r="F38" s="105">
        <v>903.614000000033</v>
      </c>
      <c r="G38" s="105">
        <v>920.94500000000994</v>
      </c>
      <c r="H38" s="105">
        <v>937.01799999999434</v>
      </c>
      <c r="I38" s="105">
        <v>951.92699999995773</v>
      </c>
      <c r="J38" s="105">
        <v>966.03999999997222</v>
      </c>
      <c r="K38" s="105">
        <v>979.88100000005466</v>
      </c>
      <c r="L38" s="105">
        <v>993.87700000000757</v>
      </c>
      <c r="M38" s="105">
        <v>1007.9999999999849</v>
      </c>
      <c r="N38" s="105">
        <v>1022.2499999999831</v>
      </c>
      <c r="O38" s="105">
        <v>1037.1200000000429</v>
      </c>
      <c r="P38" s="105">
        <v>1053.2099999999775</v>
      </c>
      <c r="Q38" s="105">
        <v>1070.8599999999692</v>
      </c>
      <c r="R38" s="105">
        <v>1090.3500000000129</v>
      </c>
      <c r="S38" s="105">
        <v>1111.3400000000286</v>
      </c>
      <c r="T38" s="105">
        <v>1132.8699999999794</v>
      </c>
      <c r="U38" s="105">
        <v>1153.5700000000259</v>
      </c>
      <c r="V38" s="105">
        <v>1172.4500000000405</v>
      </c>
      <c r="W38" s="105">
        <v>1189.180000000023</v>
      </c>
      <c r="X38" s="105">
        <v>1204.0000000000293</v>
      </c>
      <c r="Y38" s="105">
        <v>1217.1300000000106</v>
      </c>
      <c r="Z38" s="105">
        <v>1228.9899999999825</v>
      </c>
      <c r="AA38" s="105">
        <v>1239.9400000000039</v>
      </c>
      <c r="AB38" s="105">
        <v>1249.9800000000239</v>
      </c>
      <c r="AC38" s="105">
        <v>1259.0700000000359</v>
      </c>
      <c r="AD38" s="105">
        <v>1267.4399999999807</v>
      </c>
      <c r="AE38" s="105">
        <v>1275.4099999999814</v>
      </c>
      <c r="AF38" s="105">
        <v>1283.1999999999948</v>
      </c>
      <c r="AG38" s="105">
        <v>1290.9400000000082</v>
      </c>
      <c r="AH38" s="105">
        <v>1298.6499999999999</v>
      </c>
      <c r="AI38" s="105">
        <v>1306.3400000000217</v>
      </c>
      <c r="AJ38" s="105">
        <v>1314.0099999999902</v>
      </c>
      <c r="AK38" s="105">
        <v>1321.6200000000179</v>
      </c>
      <c r="AL38" s="105">
        <v>1329.2100000000023</v>
      </c>
      <c r="AM38" s="105">
        <v>1336.799999999992</v>
      </c>
      <c r="AN38" s="105">
        <v>1344.420000000006</v>
      </c>
      <c r="AO38" s="105">
        <v>1352.0700000000008</v>
      </c>
      <c r="AP38" s="105">
        <v>1359.7599999999966</v>
      </c>
      <c r="AQ38" s="105">
        <v>1367.4800000000041</v>
      </c>
      <c r="AR38" s="105">
        <v>1375.2000000000214</v>
      </c>
      <c r="AS38" s="105">
        <v>1382.7899999999922</v>
      </c>
      <c r="AT38" s="105">
        <v>1390.1099999999981</v>
      </c>
      <c r="AU38" s="105">
        <v>1397.029999999964</v>
      </c>
      <c r="AV38" s="105">
        <v>1403.4999999999486</v>
      </c>
      <c r="AW38" s="105">
        <v>1409.5199999999325</v>
      </c>
      <c r="AX38" s="105">
        <v>1415.0459279999823</v>
      </c>
      <c r="AY38" s="105">
        <v>1420.0620220000403</v>
      </c>
      <c r="AZ38" s="105">
        <v>1424.5482660000168</v>
      </c>
      <c r="BA38" s="105">
        <v>1428.4800000000364</v>
      </c>
      <c r="BB38" s="105">
        <v>1431.8499999999453</v>
      </c>
      <c r="BC38" s="105">
        <v>1434.6759999999608</v>
      </c>
      <c r="BD38" s="105">
        <v>1436.9949999999544</v>
      </c>
    </row>
    <row r="39" spans="1:56" x14ac:dyDescent="0.2">
      <c r="A39" s="104" t="s">
        <v>82</v>
      </c>
      <c r="B39" s="105">
        <v>5.2423999999999689</v>
      </c>
      <c r="C39" s="105">
        <v>5.4793399999999224</v>
      </c>
      <c r="D39" s="105">
        <v>5.7372800000000979</v>
      </c>
      <c r="E39" s="105">
        <v>6.0138600000000411</v>
      </c>
      <c r="F39" s="105">
        <v>6.3052900000000216</v>
      </c>
      <c r="G39" s="105">
        <v>6.6086100000000503</v>
      </c>
      <c r="H39" s="105">
        <v>6.9229800000000372</v>
      </c>
      <c r="I39" s="105">
        <v>7.248830000000039</v>
      </c>
      <c r="J39" s="105">
        <v>7.585910000000097</v>
      </c>
      <c r="K39" s="105">
        <v>7.9342800000001485</v>
      </c>
      <c r="L39" s="105">
        <v>8.2936700000000148</v>
      </c>
      <c r="M39" s="105">
        <v>8.664060000000017</v>
      </c>
      <c r="N39" s="105">
        <v>9.0444699999999312</v>
      </c>
      <c r="O39" s="105">
        <v>9.4327299999999745</v>
      </c>
      <c r="P39" s="105">
        <v>9.8260600000000888</v>
      </c>
      <c r="Q39" s="105">
        <v>10.222600000000106</v>
      </c>
      <c r="R39" s="105">
        <v>10.62030000000003</v>
      </c>
      <c r="S39" s="105">
        <v>11.019700000000137</v>
      </c>
      <c r="T39" s="105">
        <v>11.424299999999951</v>
      </c>
      <c r="U39" s="105">
        <v>11.839199999999831</v>
      </c>
      <c r="V39" s="105">
        <v>12.267800000000435</v>
      </c>
      <c r="W39" s="105">
        <v>12.709999999999853</v>
      </c>
      <c r="X39" s="105">
        <v>13.162999999999608</v>
      </c>
      <c r="Y39" s="105">
        <v>13.622699999999954</v>
      </c>
      <c r="Z39" s="105">
        <v>14.083600000000009</v>
      </c>
      <c r="AA39" s="105">
        <v>14.540800000000118</v>
      </c>
      <c r="AB39" s="105">
        <v>14.995200000000143</v>
      </c>
      <c r="AC39" s="105">
        <v>15.445999999999971</v>
      </c>
      <c r="AD39" s="105">
        <v>15.884599999999892</v>
      </c>
      <c r="AE39" s="105">
        <v>16.300200000000043</v>
      </c>
      <c r="AF39" s="105">
        <v>16.686599999999924</v>
      </c>
      <c r="AG39" s="105">
        <v>17.040199999999892</v>
      </c>
      <c r="AH39" s="105">
        <v>17.366500000000151</v>
      </c>
      <c r="AI39" s="105">
        <v>17.679399999999944</v>
      </c>
      <c r="AJ39" s="105">
        <v>17.99769999999998</v>
      </c>
      <c r="AK39" s="105">
        <v>18.336300002999877</v>
      </c>
      <c r="AL39" s="105">
        <v>18.699400004999589</v>
      </c>
      <c r="AM39" s="105">
        <v>19.085899997999991</v>
      </c>
      <c r="AN39" s="105">
        <v>19.498000001000314</v>
      </c>
      <c r="AO39" s="105">
        <v>19.93639999700018</v>
      </c>
      <c r="AP39" s="105">
        <v>20.401299997999907</v>
      </c>
      <c r="AQ39" s="105">
        <v>20.895300001000244</v>
      </c>
      <c r="AR39" s="105">
        <v>21.418599999999923</v>
      </c>
      <c r="AS39" s="105">
        <v>21.966300000000253</v>
      </c>
      <c r="AT39" s="105">
        <v>22.531299999998978</v>
      </c>
      <c r="AU39" s="105">
        <v>23.108499999999488</v>
      </c>
      <c r="AV39" s="105">
        <v>23.695900000001</v>
      </c>
      <c r="AW39" s="105">
        <v>24.29479999999883</v>
      </c>
      <c r="AX39" s="105">
        <v>24.905842999998821</v>
      </c>
      <c r="AY39" s="105">
        <v>25.531082999999551</v>
      </c>
      <c r="AZ39" s="105">
        <v>26.171750000000358</v>
      </c>
      <c r="BA39" s="105">
        <v>26.82799999999926</v>
      </c>
      <c r="BB39" s="105">
        <v>27.498000000000186</v>
      </c>
      <c r="BC39" s="105">
        <v>28.182999999999669</v>
      </c>
      <c r="BD39" s="105">
        <v>28.880000000000067</v>
      </c>
    </row>
    <row r="40" spans="1:56" x14ac:dyDescent="0.2">
      <c r="A40" s="104" t="s">
        <v>71</v>
      </c>
      <c r="B40" s="105">
        <v>6.527639999999665</v>
      </c>
      <c r="C40" s="105">
        <v>6.6977400000002225</v>
      </c>
      <c r="D40" s="105">
        <v>6.8752300000001441</v>
      </c>
      <c r="E40" s="105">
        <v>7.0605999999996101</v>
      </c>
      <c r="F40" s="105">
        <v>7.2544699999998663</v>
      </c>
      <c r="G40" s="105">
        <v>7.4573599999998805</v>
      </c>
      <c r="H40" s="105">
        <v>7.6694400000001002</v>
      </c>
      <c r="I40" s="105">
        <v>7.8909699999998946</v>
      </c>
      <c r="J40" s="105">
        <v>8.1225299999998004</v>
      </c>
      <c r="K40" s="105">
        <v>8.364830000000202</v>
      </c>
      <c r="L40" s="105">
        <v>8.6183499999999693</v>
      </c>
      <c r="M40" s="105">
        <v>8.8830199999996857</v>
      </c>
      <c r="N40" s="105">
        <v>9.1585699999999619</v>
      </c>
      <c r="O40" s="105">
        <v>9.4449999999998884</v>
      </c>
      <c r="P40" s="105">
        <v>9.7422599999999324</v>
      </c>
      <c r="Q40" s="105">
        <v>10.050000000000114</v>
      </c>
      <c r="R40" s="105">
        <v>10.3683</v>
      </c>
      <c r="S40" s="105">
        <v>10.696300000000095</v>
      </c>
      <c r="T40" s="105">
        <v>11.031800000000233</v>
      </c>
      <c r="U40" s="105">
        <v>11.372199999999873</v>
      </c>
      <c r="V40" s="105">
        <v>11.715199999999829</v>
      </c>
      <c r="W40" s="105">
        <v>12.060700000000034</v>
      </c>
      <c r="X40" s="105">
        <v>12.408900000000136</v>
      </c>
      <c r="Y40" s="105">
        <v>12.758899999999887</v>
      </c>
      <c r="Z40" s="105">
        <v>13.109700000000043</v>
      </c>
      <c r="AA40" s="105">
        <v>13.460999999999999</v>
      </c>
      <c r="AB40" s="105">
        <v>13.812499999999902</v>
      </c>
      <c r="AC40" s="105">
        <v>14.16539999999987</v>
      </c>
      <c r="AD40" s="105">
        <v>14.523600000000107</v>
      </c>
      <c r="AE40" s="105">
        <v>14.891900000000126</v>
      </c>
      <c r="AF40" s="105">
        <v>15.274199999999974</v>
      </c>
      <c r="AG40" s="105">
        <v>15.671899999999935</v>
      </c>
      <c r="AH40" s="105">
        <v>16.084900000000168</v>
      </c>
      <c r="AI40" s="105">
        <v>16.513799999999758</v>
      </c>
      <c r="AJ40" s="105">
        <v>16.95909999999984</v>
      </c>
      <c r="AK40" s="105">
        <v>17.420799999999797</v>
      </c>
      <c r="AL40" s="105">
        <v>17.899600000000191</v>
      </c>
      <c r="AM40" s="105">
        <v>18.395399999999889</v>
      </c>
      <c r="AN40" s="105">
        <v>18.907000000000011</v>
      </c>
      <c r="AO40" s="105">
        <v>19.432500000000218</v>
      </c>
      <c r="AP40" s="105">
        <v>19.970500001999852</v>
      </c>
      <c r="AQ40" s="105">
        <v>20.520400004000102</v>
      </c>
      <c r="AR40" s="105">
        <v>21.082400004999887</v>
      </c>
      <c r="AS40" s="105">
        <v>21.655700000000149</v>
      </c>
      <c r="AT40" s="105">
        <v>22.239899999999945</v>
      </c>
      <c r="AU40" s="105">
        <v>22.834500000000144</v>
      </c>
      <c r="AV40" s="105">
        <v>23.439200000000312</v>
      </c>
      <c r="AW40" s="105">
        <v>24.053700000000021</v>
      </c>
      <c r="AX40" s="105">
        <v>24.67823400000028</v>
      </c>
      <c r="AY40" s="105">
        <v>25.31299300000012</v>
      </c>
      <c r="AZ40" s="105">
        <v>25.958183999999083</v>
      </c>
      <c r="BA40" s="105">
        <v>26.612999999999101</v>
      </c>
      <c r="BB40" s="105">
        <v>27.278999999999069</v>
      </c>
      <c r="BC40" s="105">
        <v>27.955999999999552</v>
      </c>
      <c r="BD40" s="105">
        <v>28.641999999998529</v>
      </c>
    </row>
    <row r="41" spans="1:56" x14ac:dyDescent="0.2">
      <c r="A41" s="104" t="s">
        <v>88</v>
      </c>
      <c r="B41" s="105">
        <v>20.009899996999721</v>
      </c>
      <c r="C41" s="105">
        <v>20.56290000200007</v>
      </c>
      <c r="D41" s="105">
        <v>21.120099997000029</v>
      </c>
      <c r="E41" s="105">
        <v>21.689200003000384</v>
      </c>
      <c r="F41" s="105">
        <v>22.280900001999619</v>
      </c>
      <c r="G41" s="105">
        <v>22.902300004000111</v>
      </c>
      <c r="H41" s="105">
        <v>23.559099994999311</v>
      </c>
      <c r="I41" s="105">
        <v>24.247500004000123</v>
      </c>
      <c r="J41" s="105">
        <v>24.954699996999437</v>
      </c>
      <c r="K41" s="105">
        <v>25.661900003000554</v>
      </c>
      <c r="L41" s="105">
        <v>26.35749999700046</v>
      </c>
      <c r="M41" s="105">
        <v>27.03949999800075</v>
      </c>
      <c r="N41" s="105">
        <v>27.71729999600019</v>
      </c>
      <c r="O41" s="105">
        <v>28.404900003000819</v>
      </c>
      <c r="P41" s="105">
        <v>29.121500004998971</v>
      </c>
      <c r="Q41" s="105">
        <v>29.88340000399927</v>
      </c>
      <c r="R41" s="105">
        <v>30.685800005001031</v>
      </c>
      <c r="S41" s="105">
        <v>31.529800005000958</v>
      </c>
      <c r="T41" s="105">
        <v>32.444199996998428</v>
      </c>
      <c r="U41" s="105">
        <v>33.465399999999228</v>
      </c>
      <c r="V41" s="105">
        <v>34.614599999999953</v>
      </c>
      <c r="W41" s="105">
        <v>35.914800000000191</v>
      </c>
      <c r="X41" s="105">
        <v>37.346100000000497</v>
      </c>
      <c r="Y41" s="105">
        <v>38.83359999999923</v>
      </c>
      <c r="Z41" s="105">
        <v>40.273700000000169</v>
      </c>
      <c r="AA41" s="105">
        <v>41.595699999999965</v>
      </c>
      <c r="AB41" s="105">
        <v>42.770499999999466</v>
      </c>
      <c r="AC41" s="105">
        <v>43.830100000000414</v>
      </c>
      <c r="AD41" s="105">
        <v>44.8405000000011</v>
      </c>
      <c r="AE41" s="105">
        <v>45.898700000000687</v>
      </c>
      <c r="AF41" s="105">
        <v>47.076400000000689</v>
      </c>
      <c r="AG41" s="105">
        <v>48.394300000000577</v>
      </c>
      <c r="AH41" s="105">
        <v>49.835799999999885</v>
      </c>
      <c r="AI41" s="105">
        <v>51.389999999999652</v>
      </c>
      <c r="AJ41" s="105">
        <v>53.034200000001221</v>
      </c>
      <c r="AK41" s="105">
        <v>54.751499999999517</v>
      </c>
      <c r="AL41" s="105">
        <v>56.543000000001506</v>
      </c>
      <c r="AM41" s="105">
        <v>58.417599999998423</v>
      </c>
      <c r="AN41" s="105">
        <v>60.373599999999513</v>
      </c>
      <c r="AO41" s="105">
        <v>62.409399999999991</v>
      </c>
      <c r="AP41" s="105">
        <v>64.523300000000347</v>
      </c>
      <c r="AQ41" s="105">
        <v>66.7136</v>
      </c>
      <c r="AR41" s="105">
        <v>68.97870000000043</v>
      </c>
      <c r="AS41" s="105">
        <v>71.316000000001139</v>
      </c>
      <c r="AT41" s="105">
        <v>73.722900000000536</v>
      </c>
      <c r="AU41" s="105">
        <v>76.196599999999975</v>
      </c>
      <c r="AV41" s="105">
        <v>78.736200000001347</v>
      </c>
      <c r="AW41" s="105">
        <v>81.33999999999871</v>
      </c>
      <c r="AX41" s="105">
        <v>84.004989000001046</v>
      </c>
      <c r="AY41" s="105">
        <v>86.727573000000234</v>
      </c>
      <c r="AZ41" s="105">
        <v>89.505201000000596</v>
      </c>
      <c r="BA41" s="105">
        <v>92.335999999999189</v>
      </c>
      <c r="BB41" s="105">
        <v>95.221000000000245</v>
      </c>
      <c r="BC41" s="105">
        <v>98.159999999999954</v>
      </c>
      <c r="BD41" s="105">
        <v>101.15999999999966</v>
      </c>
    </row>
    <row r="42" spans="1:56" x14ac:dyDescent="0.2">
      <c r="A42" s="104" t="s">
        <v>79</v>
      </c>
      <c r="B42" s="105">
        <v>1.3648099999999999</v>
      </c>
      <c r="C42" s="105">
        <v>1.4066400000000181</v>
      </c>
      <c r="D42" s="105">
        <v>1.4505200000000067</v>
      </c>
      <c r="E42" s="105">
        <v>1.4960499999999886</v>
      </c>
      <c r="F42" s="105">
        <v>1.542689999999963</v>
      </c>
      <c r="G42" s="105">
        <v>1.5900400000000083</v>
      </c>
      <c r="H42" s="105">
        <v>1.6379400000000097</v>
      </c>
      <c r="I42" s="105">
        <v>1.6865200000000105</v>
      </c>
      <c r="J42" s="105">
        <v>1.7361000000000091</v>
      </c>
      <c r="K42" s="105">
        <v>1.7871299999999828</v>
      </c>
      <c r="L42" s="105">
        <v>1.8399300000000411</v>
      </c>
      <c r="M42" s="105">
        <v>1.8946799999999933</v>
      </c>
      <c r="N42" s="105">
        <v>1.9511900000000391</v>
      </c>
      <c r="O42" s="105">
        <v>2.0091600000000405</v>
      </c>
      <c r="P42" s="105">
        <v>2.0681300000000351</v>
      </c>
      <c r="Q42" s="105">
        <v>2.1277699999999293</v>
      </c>
      <c r="R42" s="105">
        <v>2.1880500000001075</v>
      </c>
      <c r="S42" s="105">
        <v>2.2491499999999607</v>
      </c>
      <c r="T42" s="105">
        <v>2.311349999999909</v>
      </c>
      <c r="U42" s="105">
        <v>2.3750099999999956</v>
      </c>
      <c r="V42" s="105">
        <v>2.4404600000000123</v>
      </c>
      <c r="W42" s="105">
        <v>2.5077699999999616</v>
      </c>
      <c r="X42" s="105">
        <v>2.5770299999999882</v>
      </c>
      <c r="Y42" s="105">
        <v>2.6485099999999551</v>
      </c>
      <c r="Z42" s="105">
        <v>2.722499999999962</v>
      </c>
      <c r="AA42" s="105">
        <v>2.799259999999967</v>
      </c>
      <c r="AB42" s="105">
        <v>2.8792200000000334</v>
      </c>
      <c r="AC42" s="105">
        <v>2.9624700000000108</v>
      </c>
      <c r="AD42" s="105">
        <v>3.048450000000078</v>
      </c>
      <c r="AE42" s="105">
        <v>3.1363399999998749</v>
      </c>
      <c r="AF42" s="105">
        <v>3.2257300000000715</v>
      </c>
      <c r="AG42" s="105">
        <v>3.3158100000000905</v>
      </c>
      <c r="AH42" s="105">
        <v>3.4071799999999564</v>
      </c>
      <c r="AI42" s="105">
        <v>3.5025200000001577</v>
      </c>
      <c r="AJ42" s="105">
        <v>3.6054400000001698</v>
      </c>
      <c r="AK42" s="105">
        <v>3.718239999999994</v>
      </c>
      <c r="AL42" s="105">
        <v>3.8423600000000206</v>
      </c>
      <c r="AM42" s="105">
        <v>3.9762500000002117</v>
      </c>
      <c r="AN42" s="105">
        <v>4.115440000000067</v>
      </c>
      <c r="AO42" s="105">
        <v>4.2537100000001251</v>
      </c>
      <c r="AP42" s="105">
        <v>4.3866899999999207</v>
      </c>
      <c r="AQ42" s="105">
        <v>4.5127299999998574</v>
      </c>
      <c r="AR42" s="105">
        <v>4.6333599999999358</v>
      </c>
      <c r="AS42" s="105">
        <v>4.7513900000000886</v>
      </c>
      <c r="AT42" s="105">
        <v>4.8710999999998617</v>
      </c>
      <c r="AU42" s="105">
        <v>4.9956500000002011</v>
      </c>
      <c r="AV42" s="105">
        <v>5.1258200000001235</v>
      </c>
      <c r="AW42" s="105">
        <v>5.2607499999999581</v>
      </c>
      <c r="AX42" s="105">
        <v>5.39989500000011</v>
      </c>
      <c r="AY42" s="105">
        <v>5.5421970000001108</v>
      </c>
      <c r="AZ42" s="105">
        <v>5.6869169999999265</v>
      </c>
      <c r="BA42" s="105">
        <v>5.8339999999998087</v>
      </c>
      <c r="BB42" s="105">
        <v>5.9839999999999272</v>
      </c>
      <c r="BC42" s="105">
        <v>6.1370000000001319</v>
      </c>
      <c r="BD42" s="105">
        <v>6.2939999999998406</v>
      </c>
    </row>
    <row r="43" spans="1:56" x14ac:dyDescent="0.2">
      <c r="A43" s="104" t="s">
        <v>80</v>
      </c>
      <c r="B43" s="105">
        <v>2.1405000000000375E-2</v>
      </c>
      <c r="C43" s="105">
        <v>2.1510000000000418E-2</v>
      </c>
      <c r="D43" s="105">
        <v>2.1422000003999849E-2</v>
      </c>
      <c r="E43" s="105">
        <v>2.1175999997000337E-2</v>
      </c>
      <c r="F43" s="105">
        <v>2.0810000002000326E-2</v>
      </c>
      <c r="G43" s="105">
        <v>2.0349000000000856E-2</v>
      </c>
      <c r="H43" s="105">
        <v>1.9812000002999732E-2</v>
      </c>
      <c r="I43" s="105">
        <v>1.9195999998000205E-2</v>
      </c>
      <c r="J43" s="105">
        <v>1.8569999995999519E-2</v>
      </c>
      <c r="K43" s="105">
        <v>1.802799999999952E-2</v>
      </c>
      <c r="L43" s="105">
        <v>1.763800000000016E-2</v>
      </c>
      <c r="M43" s="105">
        <v>1.7430000000000088E-2</v>
      </c>
      <c r="N43" s="105">
        <v>1.7386999999999965E-2</v>
      </c>
      <c r="O43" s="105">
        <v>1.7466000000000318E-2</v>
      </c>
      <c r="P43" s="105">
        <v>1.7594000000000196E-2</v>
      </c>
      <c r="Q43" s="105">
        <v>1.7733000000000131E-2</v>
      </c>
      <c r="R43" s="105">
        <v>1.7851000000000103E-2</v>
      </c>
      <c r="S43" s="105">
        <v>1.7969999998999803E-2</v>
      </c>
      <c r="T43" s="105">
        <v>1.8080000002000138E-2</v>
      </c>
      <c r="U43" s="105">
        <v>1.8211000005000109E-2</v>
      </c>
      <c r="V43" s="105">
        <v>1.8356000000000559E-2</v>
      </c>
      <c r="W43" s="105">
        <v>1.8527999999999923E-2</v>
      </c>
      <c r="X43" s="105">
        <v>1.87140000009999E-2</v>
      </c>
      <c r="Y43" s="105">
        <v>1.8869000000000098E-2</v>
      </c>
      <c r="Z43" s="105">
        <v>1.8962999996000297E-2</v>
      </c>
      <c r="AA43" s="105">
        <v>1.8956000000000157E-2</v>
      </c>
      <c r="AB43" s="105">
        <v>1.8815000003000206E-2</v>
      </c>
      <c r="AC43" s="105">
        <v>1.8568999999000003E-2</v>
      </c>
      <c r="AD43" s="105">
        <v>1.8295000001999889E-2</v>
      </c>
      <c r="AE43" s="105">
        <v>1.8124000003999975E-2</v>
      </c>
      <c r="AF43" s="105">
        <v>1.8121999999999642E-2</v>
      </c>
      <c r="AG43" s="105">
        <v>1.8322000005000057E-2</v>
      </c>
      <c r="AH43" s="105">
        <v>1.870199999700017E-2</v>
      </c>
      <c r="AI43" s="105">
        <v>1.9147999996000292E-2</v>
      </c>
      <c r="AJ43" s="105">
        <v>1.9521999996000187E-2</v>
      </c>
      <c r="AK43" s="105">
        <v>1.9709999999999964E-2</v>
      </c>
      <c r="AL43" s="105">
        <v>1.9695999998999875E-2</v>
      </c>
      <c r="AM43" s="105">
        <v>1.9510999995000302E-2</v>
      </c>
      <c r="AN43" s="105">
        <v>1.9211999998000238E-2</v>
      </c>
      <c r="AO43" s="105">
        <v>1.8868000002000014E-2</v>
      </c>
      <c r="AP43" s="105">
        <v>1.8544999999999773E-2</v>
      </c>
      <c r="AQ43" s="105">
        <v>1.8257000000999946E-2</v>
      </c>
      <c r="AR43" s="105">
        <v>1.7996000000999834E-2</v>
      </c>
      <c r="AS43" s="105">
        <v>1.7767000003000112E-2</v>
      </c>
      <c r="AT43" s="105">
        <v>1.7588000001999372E-2</v>
      </c>
      <c r="AU43" s="105">
        <v>1.7448999999999975E-2</v>
      </c>
      <c r="AV43" s="105">
        <v>1.7378999997999335E-2</v>
      </c>
      <c r="AW43" s="105">
        <v>1.7379999996000428E-2</v>
      </c>
      <c r="AX43" s="105">
        <v>1.7411000003000176E-2</v>
      </c>
      <c r="AY43" s="105">
        <v>1.7462000001999448E-2</v>
      </c>
      <c r="AZ43" s="105">
        <v>1.7514999999999989E-2</v>
      </c>
      <c r="BA43" s="105">
        <v>1.699999999999998E-2</v>
      </c>
      <c r="BB43" s="105">
        <v>1.7000000000000123E-2</v>
      </c>
      <c r="BC43" s="105">
        <v>1.7000000000000178E-2</v>
      </c>
      <c r="BD43" s="105">
        <v>1.6999999999999592E-2</v>
      </c>
    </row>
    <row r="44" spans="1:56" x14ac:dyDescent="0.2">
      <c r="A44" s="104" t="s">
        <v>77</v>
      </c>
      <c r="B44" s="105">
        <v>22.061199995000244</v>
      </c>
      <c r="C44" s="105">
        <v>22.611999997000023</v>
      </c>
      <c r="D44" s="105">
        <v>23.14679999500073</v>
      </c>
      <c r="E44" s="105">
        <v>23.674500003000897</v>
      </c>
      <c r="F44" s="105">
        <v>24.207999994999952</v>
      </c>
      <c r="G44" s="105">
        <v>24.756999997000602</v>
      </c>
      <c r="H44" s="105">
        <v>25.32340000200098</v>
      </c>
      <c r="I44" s="105">
        <v>25.905099996000509</v>
      </c>
      <c r="J44" s="105">
        <v>26.502200003000389</v>
      </c>
      <c r="K44" s="105">
        <v>27.113499999999835</v>
      </c>
      <c r="L44" s="105">
        <v>27.737899999999598</v>
      </c>
      <c r="M44" s="105">
        <v>28.376000000000722</v>
      </c>
      <c r="N44" s="105">
        <v>29.02719999999913</v>
      </c>
      <c r="O44" s="105">
        <v>29.687099999999415</v>
      </c>
      <c r="P44" s="105">
        <v>30.350100000000349</v>
      </c>
      <c r="Q44" s="105">
        <v>31.011700000000765</v>
      </c>
      <c r="R44" s="105">
        <v>31.669800000000471</v>
      </c>
      <c r="S44" s="105">
        <v>32.32429999999971</v>
      </c>
      <c r="T44" s="105">
        <v>32.975500000000778</v>
      </c>
      <c r="U44" s="105">
        <v>33.62440000000062</v>
      </c>
      <c r="V44" s="105">
        <v>34.271599999999118</v>
      </c>
      <c r="W44" s="105">
        <v>34.91680000000057</v>
      </c>
      <c r="X44" s="105">
        <v>35.558699999999781</v>
      </c>
      <c r="Y44" s="105">
        <v>36.195200000001037</v>
      </c>
      <c r="Z44" s="105">
        <v>36.823499999999214</v>
      </c>
      <c r="AA44" s="105">
        <v>37.442000000000384</v>
      </c>
      <c r="AB44" s="105">
        <v>38.049000000000859</v>
      </c>
      <c r="AC44" s="105">
        <v>38.645399999999739</v>
      </c>
      <c r="AD44" s="105">
        <v>39.234100000000772</v>
      </c>
      <c r="AE44" s="105">
        <v>39.819300000000048</v>
      </c>
      <c r="AF44" s="105">
        <v>40.404000000000465</v>
      </c>
      <c r="AG44" s="105">
        <v>40.988900000000662</v>
      </c>
      <c r="AH44" s="105">
        <v>41.572499999999941</v>
      </c>
      <c r="AI44" s="105">
        <v>42.152199999998857</v>
      </c>
      <c r="AJ44" s="105">
        <v>42.724199999998767</v>
      </c>
      <c r="AK44" s="105">
        <v>43.285600000001253</v>
      </c>
      <c r="AL44" s="105">
        <v>43.835700000001147</v>
      </c>
      <c r="AM44" s="105">
        <v>44.374600000000754</v>
      </c>
      <c r="AN44" s="105">
        <v>44.901500000000475</v>
      </c>
      <c r="AO44" s="105">
        <v>45.416200000000252</v>
      </c>
      <c r="AP44" s="105">
        <v>45.918100000000983</v>
      </c>
      <c r="AQ44" s="105">
        <v>46.406600000000388</v>
      </c>
      <c r="AR44" s="105">
        <v>46.881499996000315</v>
      </c>
      <c r="AS44" s="105">
        <v>47.34300000199962</v>
      </c>
      <c r="AT44" s="105">
        <v>47.791899997000819</v>
      </c>
      <c r="AU44" s="105">
        <v>48.228699997000255</v>
      </c>
      <c r="AV44" s="105">
        <v>48.653400000999341</v>
      </c>
      <c r="AW44" s="105">
        <v>49.065599998999055</v>
      </c>
      <c r="AX44" s="105">
        <v>49.464682998998896</v>
      </c>
      <c r="AY44" s="105">
        <v>49.849817998999839</v>
      </c>
      <c r="AZ44" s="105">
        <v>50.220412000000913</v>
      </c>
      <c r="BA44" s="105">
        <v>50.575999999999915</v>
      </c>
      <c r="BB44" s="105">
        <v>50.917999999999644</v>
      </c>
      <c r="BC44" s="105">
        <v>51.243000000000663</v>
      </c>
      <c r="BD44" s="105">
        <v>51.555999999999884</v>
      </c>
    </row>
    <row r="45" spans="1:56" x14ac:dyDescent="0.2">
      <c r="A45" s="104" t="s">
        <v>78</v>
      </c>
      <c r="B45" s="105">
        <v>0.23005399999999793</v>
      </c>
      <c r="C45" s="105">
        <v>0.23464399998000041</v>
      </c>
      <c r="D45" s="105">
        <v>0.23923499995999872</v>
      </c>
      <c r="E45" s="105">
        <v>0.24420799996999717</v>
      </c>
      <c r="F45" s="105">
        <v>0.25010399997000132</v>
      </c>
      <c r="G45" s="105">
        <v>0.25729000000000241</v>
      </c>
      <c r="H45" s="105">
        <v>0.26595300004000533</v>
      </c>
      <c r="I45" s="105">
        <v>0.27590000002999565</v>
      </c>
      <c r="J45" s="105">
        <v>0.28663400005000472</v>
      </c>
      <c r="K45" s="105">
        <v>0.29744700001998792</v>
      </c>
      <c r="L45" s="105">
        <v>0.30782899999998686</v>
      </c>
      <c r="M45" s="105">
        <v>0.31760599997999711</v>
      </c>
      <c r="N45" s="105">
        <v>0.32694599999999557</v>
      </c>
      <c r="O45" s="105">
        <v>0.33609599997999989</v>
      </c>
      <c r="P45" s="105">
        <v>0.34546600002999756</v>
      </c>
      <c r="Q45" s="105">
        <v>0.3553370000000049</v>
      </c>
      <c r="R45" s="105">
        <v>0.36575999998000136</v>
      </c>
      <c r="S45" s="105">
        <v>0.37665399997000154</v>
      </c>
      <c r="T45" s="105">
        <v>0.38796299999998374</v>
      </c>
      <c r="U45" s="105">
        <v>0.39963199999998755</v>
      </c>
      <c r="V45" s="105">
        <v>0.41159400000000296</v>
      </c>
      <c r="W45" s="105">
        <v>0.42387199999998909</v>
      </c>
      <c r="X45" s="105">
        <v>0.43644800000000394</v>
      </c>
      <c r="Y45" s="105">
        <v>0.44927399999999801</v>
      </c>
      <c r="Z45" s="105">
        <v>0.46227699999999711</v>
      </c>
      <c r="AA45" s="105">
        <v>0.47539399999999937</v>
      </c>
      <c r="AB45" s="105">
        <v>0.48862700000000497</v>
      </c>
      <c r="AC45" s="105">
        <v>0.50195300000000131</v>
      </c>
      <c r="AD45" s="105">
        <v>0.51538500000000076</v>
      </c>
      <c r="AE45" s="105">
        <v>0.52884800000000487</v>
      </c>
      <c r="AF45" s="105">
        <v>0.54235700000001819</v>
      </c>
      <c r="AG45" s="105">
        <v>0.55588799999999661</v>
      </c>
      <c r="AH45" s="105">
        <v>0.56947900000001095</v>
      </c>
      <c r="AI45" s="105">
        <v>0.58321100000001491</v>
      </c>
      <c r="AJ45" s="105">
        <v>0.5972280000000304</v>
      </c>
      <c r="AK45" s="105">
        <v>0.61162699999998926</v>
      </c>
      <c r="AL45" s="105">
        <v>0.62642499999999202</v>
      </c>
      <c r="AM45" s="105">
        <v>0.64161999999996377</v>
      </c>
      <c r="AN45" s="105">
        <v>0.65722899999998696</v>
      </c>
      <c r="AO45" s="105">
        <v>0.67325199999998731</v>
      </c>
      <c r="AP45" s="105">
        <v>0.68969199999999353</v>
      </c>
      <c r="AQ45" s="105">
        <v>0.70656899999997569</v>
      </c>
      <c r="AR45" s="105">
        <v>0.72386800000000051</v>
      </c>
      <c r="AS45" s="105">
        <v>0.74149999999999372</v>
      </c>
      <c r="AT45" s="105">
        <v>0.75938499999998132</v>
      </c>
      <c r="AU45" s="105">
        <v>0.77742399999997969</v>
      </c>
      <c r="AV45" s="105">
        <v>0.79560100000001155</v>
      </c>
      <c r="AW45" s="105">
        <v>0.81391199999999431</v>
      </c>
      <c r="AX45" s="105">
        <v>0.83234699999999262</v>
      </c>
      <c r="AY45" s="105">
        <v>0.85090999999999384</v>
      </c>
      <c r="AZ45" s="105">
        <v>0.86960099999997842</v>
      </c>
      <c r="BA45" s="105">
        <v>0.88800000000000512</v>
      </c>
      <c r="BB45" s="105">
        <v>0.90700000000000547</v>
      </c>
      <c r="BC45" s="105">
        <v>0.9259999999999925</v>
      </c>
      <c r="BD45" s="105">
        <v>0.9459999999999934</v>
      </c>
    </row>
    <row r="46" spans="1:56" x14ac:dyDescent="0.2">
      <c r="A46" s="104" t="s">
        <v>69</v>
      </c>
      <c r="B46" s="105">
        <v>0.27019800000000116</v>
      </c>
      <c r="C46" s="105">
        <v>0.27299199999999341</v>
      </c>
      <c r="D46" s="105">
        <v>0.27365100004000037</v>
      </c>
      <c r="E46" s="105">
        <v>0.27300500000000355</v>
      </c>
      <c r="F46" s="105">
        <v>0.27229199998000075</v>
      </c>
      <c r="G46" s="105">
        <v>0.27242299999999525</v>
      </c>
      <c r="H46" s="105">
        <v>0.27365199997000061</v>
      </c>
      <c r="I46" s="105">
        <v>0.27576699998999071</v>
      </c>
      <c r="J46" s="105">
        <v>0.27873899998999496</v>
      </c>
      <c r="K46" s="105">
        <v>0.28241500001999587</v>
      </c>
      <c r="L46" s="105">
        <v>0.28665700000000266</v>
      </c>
      <c r="M46" s="105">
        <v>0.29160200003000158</v>
      </c>
      <c r="N46" s="105">
        <v>0.29728500003999603</v>
      </c>
      <c r="O46" s="105">
        <v>0.30336799995999669</v>
      </c>
      <c r="P46" s="105">
        <v>0.3093970000000093</v>
      </c>
      <c r="Q46" s="105">
        <v>0.31506900000001575</v>
      </c>
      <c r="R46" s="105">
        <v>0.32018299999999011</v>
      </c>
      <c r="S46" s="105">
        <v>0.32489299999999566</v>
      </c>
      <c r="T46" s="105">
        <v>0.32967100000000238</v>
      </c>
      <c r="U46" s="105">
        <v>0.33518400000000476</v>
      </c>
      <c r="V46" s="105">
        <v>0.34188299999999794</v>
      </c>
      <c r="W46" s="105">
        <v>0.34993400000000346</v>
      </c>
      <c r="X46" s="105">
        <v>0.3590899999999943</v>
      </c>
      <c r="Y46" s="105">
        <v>0.36901399999999279</v>
      </c>
      <c r="Z46" s="105">
        <v>0.37915599999999844</v>
      </c>
      <c r="AA46" s="105">
        <v>0.38912699999999262</v>
      </c>
      <c r="AB46" s="105">
        <v>0.39877299999999932</v>
      </c>
      <c r="AC46" s="105">
        <v>0.40817500000000212</v>
      </c>
      <c r="AD46" s="105">
        <v>0.417323</v>
      </c>
      <c r="AE46" s="105">
        <v>0.42628499999999869</v>
      </c>
      <c r="AF46" s="105">
        <v>0.43507900000000116</v>
      </c>
      <c r="AG46" s="105">
        <v>0.443716000000003</v>
      </c>
      <c r="AH46" s="105">
        <v>0.45210600000000584</v>
      </c>
      <c r="AI46" s="105">
        <v>0.46014699999999881</v>
      </c>
      <c r="AJ46" s="105">
        <v>0.46766400000000141</v>
      </c>
      <c r="AK46" s="105">
        <v>0.4745669999999878</v>
      </c>
      <c r="AL46" s="105">
        <v>0.48079499999999453</v>
      </c>
      <c r="AM46" s="105">
        <v>0.48643799999999576</v>
      </c>
      <c r="AN46" s="105">
        <v>0.49172300000000169</v>
      </c>
      <c r="AO46" s="105">
        <v>0.49696299999998694</v>
      </c>
      <c r="AP46" s="105">
        <v>0.50238399999998895</v>
      </c>
      <c r="AQ46" s="105">
        <v>0.50806700000000737</v>
      </c>
      <c r="AR46" s="105">
        <v>0.5139790000000003</v>
      </c>
      <c r="AS46" s="105">
        <v>0.52010600000001339</v>
      </c>
      <c r="AT46" s="105">
        <v>0.5264370000000036</v>
      </c>
      <c r="AU46" s="105">
        <v>0.53291300000001862</v>
      </c>
      <c r="AV46" s="105">
        <v>0.5395600000000087</v>
      </c>
      <c r="AW46" s="105">
        <v>0.54638799999999033</v>
      </c>
      <c r="AX46" s="105">
        <v>0.55333500000001101</v>
      </c>
      <c r="AY46" s="105">
        <v>0.56034899999998722</v>
      </c>
      <c r="AZ46" s="105">
        <v>0.56734799999999053</v>
      </c>
      <c r="BA46" s="105">
        <v>0.57399999999997953</v>
      </c>
      <c r="BB46" s="105">
        <v>0.5819999999999762</v>
      </c>
      <c r="BC46" s="105">
        <v>0.58800000000000141</v>
      </c>
      <c r="BD46" s="105">
        <v>0.59500000000001807</v>
      </c>
    </row>
    <row r="47" spans="1:56" x14ac:dyDescent="0.2">
      <c r="A47" s="104" t="s">
        <v>81</v>
      </c>
      <c r="B47" s="105">
        <v>1.8488700000999665</v>
      </c>
      <c r="C47" s="105">
        <v>1.8983600004000227</v>
      </c>
      <c r="D47" s="105">
        <v>1.9470500001999522</v>
      </c>
      <c r="E47" s="105">
        <v>1.9957399998999483</v>
      </c>
      <c r="F47" s="105">
        <v>2.0455800003999856</v>
      </c>
      <c r="G47" s="105">
        <v>2.097410000500008</v>
      </c>
      <c r="H47" s="105">
        <v>2.1514999996999964</v>
      </c>
      <c r="I47" s="105">
        <v>2.2077199998999504</v>
      </c>
      <c r="J47" s="105">
        <v>2.2661500001000792</v>
      </c>
      <c r="K47" s="105">
        <v>2.3267000003998928</v>
      </c>
      <c r="L47" s="105">
        <v>2.3893100000000267</v>
      </c>
      <c r="M47" s="105">
        <v>2.4541300000000086</v>
      </c>
      <c r="N47" s="105">
        <v>2.5211700000000254</v>
      </c>
      <c r="O47" s="105">
        <v>2.5899300000000132</v>
      </c>
      <c r="P47" s="105">
        <v>2.6597799999999978</v>
      </c>
      <c r="Q47" s="105">
        <v>2.7302300000000317</v>
      </c>
      <c r="R47" s="105">
        <v>2.8009900000000623</v>
      </c>
      <c r="S47" s="105">
        <v>2.8722100000000292</v>
      </c>
      <c r="T47" s="105">
        <v>2.9445600000000343</v>
      </c>
      <c r="U47" s="105">
        <v>3.0189500000000029</v>
      </c>
      <c r="V47" s="105">
        <v>3.0959899999999436</v>
      </c>
      <c r="W47" s="105">
        <v>3.1756499999999406</v>
      </c>
      <c r="X47" s="105">
        <v>3.2574700000001213</v>
      </c>
      <c r="Y47" s="105">
        <v>3.3409999999999984</v>
      </c>
      <c r="Z47" s="105">
        <v>3.4256899999999559</v>
      </c>
      <c r="AA47" s="105">
        <v>3.510929999999878</v>
      </c>
      <c r="AB47" s="105">
        <v>3.5967300000000226</v>
      </c>
      <c r="AC47" s="105">
        <v>3.682720000000125</v>
      </c>
      <c r="AD47" s="105">
        <v>3.7673699999999903</v>
      </c>
      <c r="AE47" s="105">
        <v>3.8487200000001249</v>
      </c>
      <c r="AF47" s="105">
        <v>3.9254400000000733</v>
      </c>
      <c r="AG47" s="105">
        <v>3.9968000000000736</v>
      </c>
      <c r="AH47" s="105">
        <v>4.0632000000001005</v>
      </c>
      <c r="AI47" s="105">
        <v>4.1259700000000539</v>
      </c>
      <c r="AJ47" s="105">
        <v>4.1870399999999819</v>
      </c>
      <c r="AK47" s="105">
        <v>4.2478399999999334</v>
      </c>
      <c r="AL47" s="105">
        <v>4.308790000000017</v>
      </c>
      <c r="AM47" s="105">
        <v>4.3694699999999616</v>
      </c>
      <c r="AN47" s="105">
        <v>4.4295100000000245</v>
      </c>
      <c r="AO47" s="105">
        <v>4.4882599999998947</v>
      </c>
      <c r="AP47" s="105">
        <v>4.5452799999999067</v>
      </c>
      <c r="AQ47" s="105">
        <v>4.6004700000001035</v>
      </c>
      <c r="AR47" s="105">
        <v>4.6541200000001535</v>
      </c>
      <c r="AS47" s="105">
        <v>4.7064000000000563</v>
      </c>
      <c r="AT47" s="105">
        <v>4.7575700000000118</v>
      </c>
      <c r="AU47" s="105">
        <v>4.8078499999999016</v>
      </c>
      <c r="AV47" s="105">
        <v>4.8572700000000717</v>
      </c>
      <c r="AW47" s="105">
        <v>4.9057699999999613</v>
      </c>
      <c r="AX47" s="105">
        <v>4.9531990000000699</v>
      </c>
      <c r="AY47" s="105">
        <v>4.999383999999873</v>
      </c>
      <c r="AZ47" s="105">
        <v>5.0441790000000974</v>
      </c>
      <c r="BA47" s="105">
        <v>5.0880000000000569</v>
      </c>
      <c r="BB47" s="105">
        <v>5.1289999999999205</v>
      </c>
      <c r="BC47" s="105">
        <v>5.1699999999999466</v>
      </c>
      <c r="BD47" s="105">
        <v>5.2089999999999526</v>
      </c>
    </row>
    <row r="48" spans="1:56" x14ac:dyDescent="0.2">
      <c r="A48" s="104" t="s">
        <v>84</v>
      </c>
      <c r="B48" s="105">
        <v>8.7151200000002227</v>
      </c>
      <c r="C48" s="105">
        <v>8.8699599999999847</v>
      </c>
      <c r="D48" s="105">
        <v>9.0252999999998824</v>
      </c>
      <c r="E48" s="105">
        <v>9.1760500000000551</v>
      </c>
      <c r="F48" s="105">
        <v>9.3153699999998398</v>
      </c>
      <c r="G48" s="105">
        <v>9.4384399999997868</v>
      </c>
      <c r="H48" s="105">
        <v>9.5442699999996954</v>
      </c>
      <c r="I48" s="105">
        <v>9.6346800000001327</v>
      </c>
      <c r="J48" s="105">
        <v>9.7113899999999536</v>
      </c>
      <c r="K48" s="105">
        <v>9.7772899999998604</v>
      </c>
      <c r="L48" s="105">
        <v>9.8351800000000225</v>
      </c>
      <c r="M48" s="105">
        <v>9.8842099999999782</v>
      </c>
      <c r="N48" s="105">
        <v>9.9256199999999115</v>
      </c>
      <c r="O48" s="105">
        <v>9.9667299999998189</v>
      </c>
      <c r="P48" s="105">
        <v>10.01709999999996</v>
      </c>
      <c r="Q48" s="105">
        <v>10.082999999999908</v>
      </c>
      <c r="R48" s="105">
        <v>10.168100000000177</v>
      </c>
      <c r="S48" s="105">
        <v>10.269600000000127</v>
      </c>
      <c r="T48" s="105">
        <v>10.379499999999922</v>
      </c>
      <c r="U48" s="105">
        <v>10.486500000000031</v>
      </c>
      <c r="V48" s="105">
        <v>10.582100000000082</v>
      </c>
      <c r="W48" s="105">
        <v>10.663600000000161</v>
      </c>
      <c r="X48" s="105">
        <v>10.733400000000234</v>
      </c>
      <c r="Y48" s="105">
        <v>10.794100000000372</v>
      </c>
      <c r="Z48" s="105">
        <v>10.850600000000057</v>
      </c>
      <c r="AA48" s="105">
        <v>10.905999999999736</v>
      </c>
      <c r="AB48" s="105">
        <v>10.960999999999698</v>
      </c>
      <c r="AC48" s="105">
        <v>11.01400000000001</v>
      </c>
      <c r="AD48" s="105">
        <v>11.06410000000001</v>
      </c>
      <c r="AE48" s="105">
        <v>11.110000000000008</v>
      </c>
      <c r="AF48" s="105">
        <v>11.150700000000089</v>
      </c>
      <c r="AG48" s="105">
        <v>11.18649999999985</v>
      </c>
      <c r="AH48" s="105">
        <v>11.218000000000044</v>
      </c>
      <c r="AI48" s="105">
        <v>11.24490000000004</v>
      </c>
      <c r="AJ48" s="105">
        <v>11.266900000000224</v>
      </c>
      <c r="AK48" s="105">
        <v>11.284299999999973</v>
      </c>
      <c r="AL48" s="105">
        <v>11.296200000000088</v>
      </c>
      <c r="AM48" s="105">
        <v>11.303699999999726</v>
      </c>
      <c r="AN48" s="105">
        <v>11.309800000000076</v>
      </c>
      <c r="AO48" s="105">
        <v>11.318599999999957</v>
      </c>
      <c r="AP48" s="105">
        <v>11.333099999999815</v>
      </c>
      <c r="AQ48" s="105">
        <v>11.354699999999903</v>
      </c>
      <c r="AR48" s="105">
        <v>11.382100000000129</v>
      </c>
      <c r="AS48" s="105">
        <v>11.412199999999938</v>
      </c>
      <c r="AT48" s="105">
        <v>11.439799999999989</v>
      </c>
      <c r="AU48" s="105">
        <v>11.461399999999863</v>
      </c>
      <c r="AV48" s="105">
        <v>11.476000000000006</v>
      </c>
      <c r="AW48" s="105">
        <v>11.484599999999737</v>
      </c>
      <c r="AX48" s="105">
        <v>11.489082000000046</v>
      </c>
      <c r="AY48" s="105">
        <v>11.492046000000368</v>
      </c>
      <c r="AZ48" s="105">
        <v>11.495492000000597</v>
      </c>
      <c r="BA48" s="105">
        <v>11.499000000000031</v>
      </c>
      <c r="BB48" s="105">
        <v>11.503999999999685</v>
      </c>
      <c r="BC48" s="105">
        <v>11.508000000000482</v>
      </c>
      <c r="BD48" s="105">
        <v>11.510999999999932</v>
      </c>
    </row>
    <row r="49" spans="1:56" x14ac:dyDescent="0.2">
      <c r="A49" s="104" t="s">
        <v>73</v>
      </c>
      <c r="B49" s="105">
        <v>9.1439999999999612E-3</v>
      </c>
      <c r="C49" s="105">
        <v>9.5809999999996662E-3</v>
      </c>
      <c r="D49" s="105">
        <v>1.0136000000000178E-2</v>
      </c>
      <c r="E49" s="105">
        <v>1.0783999999999964E-2</v>
      </c>
      <c r="F49" s="105">
        <v>1.1497999999999913E-2</v>
      </c>
      <c r="G49" s="105">
        <v>1.2244000000000059E-2</v>
      </c>
      <c r="H49" s="105">
        <v>1.3021999999999907E-2</v>
      </c>
      <c r="I49" s="105">
        <v>1.3840999999999916E-2</v>
      </c>
      <c r="J49" s="105">
        <v>1.4661000000000252E-2</v>
      </c>
      <c r="K49" s="105">
        <v>1.5444000000000128E-2</v>
      </c>
      <c r="L49" s="105">
        <v>1.6161999999999774E-2</v>
      </c>
      <c r="M49" s="105">
        <v>1.6788999999999905E-2</v>
      </c>
      <c r="N49" s="105">
        <v>1.7356000000000107E-2</v>
      </c>
      <c r="O49" s="105">
        <v>1.7905999999999693E-2</v>
      </c>
      <c r="P49" s="105">
        <v>1.854299999999973E-2</v>
      </c>
      <c r="Q49" s="105">
        <v>1.9312999999999782E-2</v>
      </c>
      <c r="R49" s="105">
        <v>2.0250999999999894E-2</v>
      </c>
      <c r="S49" s="105">
        <v>2.1339000000000219E-2</v>
      </c>
      <c r="T49" s="105">
        <v>2.2538000000000419E-2</v>
      </c>
      <c r="U49" s="105">
        <v>2.3775999999999547E-2</v>
      </c>
      <c r="V49" s="105">
        <v>2.5009999999998908E-2</v>
      </c>
      <c r="W49" s="105">
        <v>2.6212999999999556E-2</v>
      </c>
      <c r="X49" s="105">
        <v>2.7403999999999849E-2</v>
      </c>
      <c r="Y49" s="105">
        <v>2.8645999999999412E-2</v>
      </c>
      <c r="Z49" s="105">
        <v>3.0054999999999076E-2</v>
      </c>
      <c r="AA49" s="105">
        <v>3.1671999999999596E-2</v>
      </c>
      <c r="AB49" s="105">
        <v>3.3535999999999538E-2</v>
      </c>
      <c r="AC49" s="105">
        <v>3.5596999999999338E-2</v>
      </c>
      <c r="AD49" s="105">
        <v>3.7739999999998525E-2</v>
      </c>
      <c r="AE49" s="105">
        <v>3.9807999999999719E-2</v>
      </c>
      <c r="AF49" s="105">
        <v>4.168699999999996E-2</v>
      </c>
      <c r="AG49" s="105">
        <v>4.3315999999998619E-2</v>
      </c>
      <c r="AH49" s="105">
        <v>4.4738000000001242E-2</v>
      </c>
      <c r="AI49" s="105">
        <v>4.6027999999999201E-2</v>
      </c>
      <c r="AJ49" s="105">
        <v>4.7298999999998988E-2</v>
      </c>
      <c r="AK49" s="105">
        <v>4.8622000000000554E-2</v>
      </c>
      <c r="AL49" s="105">
        <v>5.003099999999959E-2</v>
      </c>
      <c r="AM49" s="105">
        <v>5.1483000000000917E-2</v>
      </c>
      <c r="AN49" s="105">
        <v>5.2926000000001298E-2</v>
      </c>
      <c r="AO49" s="105">
        <v>5.4278999999998905E-2</v>
      </c>
      <c r="AP49" s="105">
        <v>5.5507000000000258E-2</v>
      </c>
      <c r="AQ49" s="105">
        <v>5.6579000000000129E-2</v>
      </c>
      <c r="AR49" s="105">
        <v>5.752300000000031E-2</v>
      </c>
      <c r="AS49" s="105">
        <v>5.8370999999999167E-2</v>
      </c>
      <c r="AT49" s="105">
        <v>5.9172000000000169E-2</v>
      </c>
      <c r="AU49" s="105">
        <v>5.9962999999999177E-2</v>
      </c>
      <c r="AV49" s="105">
        <v>6.0764999999999764E-2</v>
      </c>
      <c r="AW49" s="105">
        <v>6.1558999999999801E-2</v>
      </c>
      <c r="AX49" s="105">
        <v>6.2347999999998995E-2</v>
      </c>
      <c r="AY49" s="105">
        <v>6.3129000000000046E-2</v>
      </c>
      <c r="AZ49" s="105">
        <v>6.3890000000000113E-2</v>
      </c>
      <c r="BA49" s="105">
        <v>6.5000000000000516E-2</v>
      </c>
      <c r="BB49" s="105">
        <v>6.5000000000000099E-2</v>
      </c>
      <c r="BC49" s="105">
        <v>6.6000000000001099E-2</v>
      </c>
      <c r="BD49" s="105">
        <v>6.7000000000000032E-2</v>
      </c>
    </row>
    <row r="50" spans="1:56" x14ac:dyDescent="0.2">
      <c r="A50" s="104" t="s">
        <v>86</v>
      </c>
      <c r="B50" s="105">
        <v>0.61362100000000286</v>
      </c>
      <c r="C50" s="105">
        <v>0.62085899999997995</v>
      </c>
      <c r="D50" s="105">
        <v>0.62800199999998574</v>
      </c>
      <c r="E50" s="105">
        <v>0.63511099999999276</v>
      </c>
      <c r="F50" s="105">
        <v>0.64233900000000177</v>
      </c>
      <c r="G50" s="105">
        <v>0.64975500000000352</v>
      </c>
      <c r="H50" s="105">
        <v>0.6575339999999994</v>
      </c>
      <c r="I50" s="105">
        <v>0.66552800000000445</v>
      </c>
      <c r="J50" s="105">
        <v>0.67325099999999549</v>
      </c>
      <c r="K50" s="105">
        <v>0.68001099999999126</v>
      </c>
      <c r="L50" s="105">
        <v>0.68540599999999585</v>
      </c>
      <c r="M50" s="105">
        <v>0.68917299999999837</v>
      </c>
      <c r="N50" s="105">
        <v>0.69170199999999438</v>
      </c>
      <c r="O50" s="105">
        <v>0.69407700000000705</v>
      </c>
      <c r="P50" s="105">
        <v>0.69771700000000336</v>
      </c>
      <c r="Q50" s="105">
        <v>0.70368700000001405</v>
      </c>
      <c r="R50" s="105">
        <v>0.71234100000000256</v>
      </c>
      <c r="S50" s="105">
        <v>0.72337999999999081</v>
      </c>
      <c r="T50" s="105">
        <v>0.73647899999999511</v>
      </c>
      <c r="U50" s="105">
        <v>0.75104400000000116</v>
      </c>
      <c r="V50" s="105">
        <v>0.76661399999998647</v>
      </c>
      <c r="W50" s="105">
        <v>0.78312899999999852</v>
      </c>
      <c r="X50" s="105">
        <v>0.80060899999999746</v>
      </c>
      <c r="Y50" s="105">
        <v>0.81875100000000056</v>
      </c>
      <c r="Z50" s="105">
        <v>0.83711000000000113</v>
      </c>
      <c r="AA50" s="105">
        <v>0.85538399999999026</v>
      </c>
      <c r="AB50" s="105">
        <v>0.87342299999999307</v>
      </c>
      <c r="AC50" s="105">
        <v>0.8911920000000062</v>
      </c>
      <c r="AD50" s="105">
        <v>0.90870399999999996</v>
      </c>
      <c r="AE50" s="105">
        <v>0.92604999999999194</v>
      </c>
      <c r="AF50" s="105">
        <v>0.94328599999999396</v>
      </c>
      <c r="AG50" s="105">
        <v>0.96028199999999286</v>
      </c>
      <c r="AH50" s="105">
        <v>0.97696599999999145</v>
      </c>
      <c r="AI50" s="105">
        <v>0.99356300000000486</v>
      </c>
      <c r="AJ50" s="105">
        <v>1.0104100000000027</v>
      </c>
      <c r="AK50" s="105">
        <v>1.0276600000000031</v>
      </c>
      <c r="AL50" s="105">
        <v>1.0455100000000053</v>
      </c>
      <c r="AM50" s="105">
        <v>1.0637099999999948</v>
      </c>
      <c r="AN50" s="105">
        <v>1.0815599999999992</v>
      </c>
      <c r="AO50" s="105">
        <v>1.0980800000000035</v>
      </c>
      <c r="AP50" s="105">
        <v>1.1126100000000032</v>
      </c>
      <c r="AQ50" s="105">
        <v>1.1248399999999883</v>
      </c>
      <c r="AR50" s="105">
        <v>1.1350600000000102</v>
      </c>
      <c r="AS50" s="105">
        <v>1.1438999999999957</v>
      </c>
      <c r="AT50" s="105">
        <v>1.1523099999999966</v>
      </c>
      <c r="AU50" s="105">
        <v>1.1609800000000079</v>
      </c>
      <c r="AV50" s="105">
        <v>1.1701199999999967</v>
      </c>
      <c r="AW50" s="105">
        <v>1.1795500000000034</v>
      </c>
      <c r="AX50" s="105">
        <v>1.1890850000000068</v>
      </c>
      <c r="AY50" s="105">
        <v>1.1984269999999921</v>
      </c>
      <c r="AZ50" s="105">
        <v>1.207343000000008</v>
      </c>
      <c r="BA50" s="105">
        <v>1.2160000000000086</v>
      </c>
      <c r="BB50" s="105">
        <v>1.2239999999999933</v>
      </c>
      <c r="BC50" s="105">
        <v>1.2319999999999931</v>
      </c>
      <c r="BD50" s="105">
        <v>1.2400000000000126</v>
      </c>
    </row>
    <row r="51" spans="1:56" x14ac:dyDescent="0.2">
      <c r="A51" s="104" t="s">
        <v>87</v>
      </c>
      <c r="B51" s="105">
        <v>9.8178200000003972</v>
      </c>
      <c r="C51" s="105">
        <v>9.8473899999997752</v>
      </c>
      <c r="D51" s="105">
        <v>9.8912800000000054</v>
      </c>
      <c r="E51" s="105">
        <v>9.946379999999909</v>
      </c>
      <c r="F51" s="105">
        <v>10.0075000000001</v>
      </c>
      <c r="G51" s="105">
        <v>10.070099999999893</v>
      </c>
      <c r="H51" s="105">
        <v>10.134700000000276</v>
      </c>
      <c r="I51" s="105">
        <v>10.200900000000075</v>
      </c>
      <c r="J51" s="105">
        <v>10.2630999999999</v>
      </c>
      <c r="K51" s="105">
        <v>10.314199999999964</v>
      </c>
      <c r="L51" s="105">
        <v>10.349299999999673</v>
      </c>
      <c r="M51" s="105">
        <v>10.365699999999858</v>
      </c>
      <c r="N51" s="105">
        <v>10.365500000000281</v>
      </c>
      <c r="O51" s="105">
        <v>10.354300000000009</v>
      </c>
      <c r="P51" s="105">
        <v>10.340800000000103</v>
      </c>
      <c r="Q51" s="105">
        <v>10.331400000000036</v>
      </c>
      <c r="R51" s="105">
        <v>10.327499999999871</v>
      </c>
      <c r="S51" s="105">
        <v>10.327699999999759</v>
      </c>
      <c r="T51" s="105">
        <v>10.331199999999649</v>
      </c>
      <c r="U51" s="105">
        <v>10.336199999999819</v>
      </c>
      <c r="V51" s="105">
        <v>10.341199999999676</v>
      </c>
      <c r="W51" s="105">
        <v>10.346799999999853</v>
      </c>
      <c r="X51" s="105">
        <v>10.353299999999519</v>
      </c>
      <c r="Y51" s="105">
        <v>10.359000000000277</v>
      </c>
      <c r="Z51" s="105">
        <v>10.361199999999727</v>
      </c>
      <c r="AA51" s="105">
        <v>10.358500000000328</v>
      </c>
      <c r="AB51" s="105">
        <v>10.350599999999886</v>
      </c>
      <c r="AC51" s="105">
        <v>10.338600000000326</v>
      </c>
      <c r="AD51" s="105">
        <v>10.323499999999873</v>
      </c>
      <c r="AE51" s="105">
        <v>10.306599999999571</v>
      </c>
      <c r="AF51" s="105">
        <v>10.289599999999931</v>
      </c>
      <c r="AG51" s="105">
        <v>10.271199999999617</v>
      </c>
      <c r="AH51" s="105">
        <v>10.252400000000241</v>
      </c>
      <c r="AI51" s="105">
        <v>10.239300000000263</v>
      </c>
      <c r="AJ51" s="105">
        <v>10.239499999999362</v>
      </c>
      <c r="AK51" s="105">
        <v>10.258199999999533</v>
      </c>
      <c r="AL51" s="105">
        <v>10.298300000000108</v>
      </c>
      <c r="AM51" s="105">
        <v>10.35660000000046</v>
      </c>
      <c r="AN51" s="105">
        <v>10.42380000000003</v>
      </c>
      <c r="AO51" s="105">
        <v>10.486800000000374</v>
      </c>
      <c r="AP51" s="105">
        <v>10.536300000000285</v>
      </c>
      <c r="AQ51" s="105">
        <v>10.568699999999557</v>
      </c>
      <c r="AR51" s="105">
        <v>10.586800000000123</v>
      </c>
      <c r="AS51" s="105">
        <v>10.594500000000526</v>
      </c>
      <c r="AT51" s="105">
        <v>10.598500000000067</v>
      </c>
      <c r="AU51" s="105">
        <v>10.603800000000225</v>
      </c>
      <c r="AV51" s="105">
        <v>10.610899999999448</v>
      </c>
      <c r="AW51" s="105">
        <v>10.618299999999866</v>
      </c>
      <c r="AX51" s="105">
        <v>10.625250000000049</v>
      </c>
      <c r="AY51" s="105">
        <v>10.630588999999887</v>
      </c>
      <c r="AZ51" s="105">
        <v>10.633423999999986</v>
      </c>
      <c r="BA51" s="105">
        <v>10.634000000000022</v>
      </c>
      <c r="BB51" s="105">
        <v>10.631999999999993</v>
      </c>
      <c r="BC51" s="105">
        <v>10.628999999999904</v>
      </c>
      <c r="BD51" s="105">
        <v>10.621999999999915</v>
      </c>
    </row>
    <row r="52" spans="1:56" x14ac:dyDescent="0.2">
      <c r="A52" s="104" t="s">
        <v>5</v>
      </c>
      <c r="B52" s="105">
        <v>78.572999999996895</v>
      </c>
      <c r="C52" s="105">
        <v>78.786599999999936</v>
      </c>
      <c r="D52" s="105">
        <v>78.901700000002279</v>
      </c>
      <c r="E52" s="105">
        <v>78.936199999997697</v>
      </c>
      <c r="F52" s="105">
        <v>78.917199999994651</v>
      </c>
      <c r="G52" s="105">
        <v>78.866500000000912</v>
      </c>
      <c r="H52" s="105">
        <v>78.794500000000653</v>
      </c>
      <c r="I52" s="105">
        <v>78.70180000000336</v>
      </c>
      <c r="J52" s="105">
        <v>78.589299999999454</v>
      </c>
      <c r="K52" s="105">
        <v>78.454800000000347</v>
      </c>
      <c r="L52" s="105">
        <v>78.30060000000293</v>
      </c>
      <c r="M52" s="105">
        <v>78.126099999996612</v>
      </c>
      <c r="N52" s="105">
        <v>77.944800000003909</v>
      </c>
      <c r="O52" s="105">
        <v>77.790100000003193</v>
      </c>
      <c r="P52" s="105">
        <v>77.704300000000316</v>
      </c>
      <c r="Q52" s="105">
        <v>77.717400000003408</v>
      </c>
      <c r="R52" s="105">
        <v>77.83750000000029</v>
      </c>
      <c r="S52" s="105">
        <v>78.054099999997618</v>
      </c>
      <c r="T52" s="105">
        <v>78.353999999998933</v>
      </c>
      <c r="U52" s="105">
        <v>78.715600000005807</v>
      </c>
      <c r="V52" s="105">
        <v>79.118299999997561</v>
      </c>
      <c r="W52" s="105">
        <v>79.564500000002568</v>
      </c>
      <c r="X52" s="105">
        <v>80.046200000002059</v>
      </c>
      <c r="Y52" s="105">
        <v>80.520100000002259</v>
      </c>
      <c r="Z52" s="105">
        <v>80.930999999999784</v>
      </c>
      <c r="AA52" s="105">
        <v>81.240600000003127</v>
      </c>
      <c r="AB52" s="105">
        <v>81.426300000000737</v>
      </c>
      <c r="AC52" s="105">
        <v>81.499899999998462</v>
      </c>
      <c r="AD52" s="105">
        <v>81.499199999999163</v>
      </c>
      <c r="AE52" s="105">
        <v>81.481599999997982</v>
      </c>
      <c r="AF52" s="105">
        <v>81.487799999997335</v>
      </c>
      <c r="AG52" s="105">
        <v>81.535799999999682</v>
      </c>
      <c r="AH52" s="105">
        <v>81.611900000003203</v>
      </c>
      <c r="AI52" s="105">
        <v>81.686499999998958</v>
      </c>
      <c r="AJ52" s="105">
        <v>81.715700000001732</v>
      </c>
      <c r="AK52" s="105">
        <v>81.671200000003026</v>
      </c>
      <c r="AL52" s="105">
        <v>81.540400000003487</v>
      </c>
      <c r="AM52" s="105">
        <v>81.344499999997737</v>
      </c>
      <c r="AN52" s="105">
        <v>81.130899999998164</v>
      </c>
      <c r="AO52" s="105">
        <v>80.965600000000151</v>
      </c>
      <c r="AP52" s="105">
        <v>80.894799999995939</v>
      </c>
      <c r="AQ52" s="105">
        <v>80.934000000000225</v>
      </c>
      <c r="AR52" s="105">
        <v>81.066199999999782</v>
      </c>
      <c r="AS52" s="105">
        <v>81.265100000004125</v>
      </c>
      <c r="AT52" s="105">
        <v>81.489699999999559</v>
      </c>
      <c r="AU52" s="105">
        <v>81.70779999999948</v>
      </c>
      <c r="AV52" s="105">
        <v>81.914699999999883</v>
      </c>
      <c r="AW52" s="105">
        <v>82.11419999999984</v>
      </c>
      <c r="AX52" s="105">
        <v>82.293456999999606</v>
      </c>
      <c r="AY52" s="105">
        <v>82.43863900000008</v>
      </c>
      <c r="AZ52" s="105">
        <v>82.540450000000376</v>
      </c>
      <c r="BA52" s="105">
        <v>82.590000000000444</v>
      </c>
      <c r="BB52" s="105">
        <v>82.591999999999899</v>
      </c>
      <c r="BC52" s="105">
        <v>82.555999999999898</v>
      </c>
      <c r="BD52" s="105">
        <v>82.505999999999545</v>
      </c>
    </row>
    <row r="53" spans="1:56" x14ac:dyDescent="0.2">
      <c r="A53" s="104" t="s">
        <v>90</v>
      </c>
      <c r="B53" s="105">
        <v>0.15965900000000177</v>
      </c>
      <c r="C53" s="105">
        <v>0.16937200000000011</v>
      </c>
      <c r="D53" s="105">
        <v>0.17922400000999855</v>
      </c>
      <c r="E53" s="105">
        <v>0.1905680000300003</v>
      </c>
      <c r="F53" s="105">
        <v>0.20518099997999903</v>
      </c>
      <c r="G53" s="105">
        <v>0.22418300000000035</v>
      </c>
      <c r="H53" s="105">
        <v>0.24855599997000141</v>
      </c>
      <c r="I53" s="105">
        <v>0.27747899998000192</v>
      </c>
      <c r="J53" s="105">
        <v>0.30800799998000311</v>
      </c>
      <c r="K53" s="105">
        <v>0.33608499995999325</v>
      </c>
      <c r="L53" s="105">
        <v>0.35896000000001255</v>
      </c>
      <c r="M53" s="105">
        <v>0.3749369999999948</v>
      </c>
      <c r="N53" s="105">
        <v>0.38527099999999781</v>
      </c>
      <c r="O53" s="105">
        <v>0.3938020000000132</v>
      </c>
      <c r="P53" s="105">
        <v>0.40601700000000562</v>
      </c>
      <c r="Q53" s="105">
        <v>0.42561299999999547</v>
      </c>
      <c r="R53" s="105">
        <v>0.45436100000000307</v>
      </c>
      <c r="S53" s="105">
        <v>0.49033000000000404</v>
      </c>
      <c r="T53" s="105">
        <v>0.52899899999998423</v>
      </c>
      <c r="U53" s="105">
        <v>0.56386400000001491</v>
      </c>
      <c r="V53" s="105">
        <v>0.59039800000000742</v>
      </c>
      <c r="W53" s="105">
        <v>0.60684400000000061</v>
      </c>
      <c r="X53" s="105">
        <v>0.61505400000003774</v>
      </c>
      <c r="Y53" s="105">
        <v>0.61849499999997526</v>
      </c>
      <c r="Z53" s="105">
        <v>0.62236599999996944</v>
      </c>
      <c r="AA53" s="105">
        <v>0.63038800000001316</v>
      </c>
      <c r="AB53" s="105">
        <v>0.64368200000000586</v>
      </c>
      <c r="AC53" s="105">
        <v>0.66095299999999446</v>
      </c>
      <c r="AD53" s="105">
        <v>0.68061200000000133</v>
      </c>
      <c r="AE53" s="105">
        <v>0.70009900000002456</v>
      </c>
      <c r="AF53" s="105">
        <v>0.71758400000001732</v>
      </c>
      <c r="AG53" s="105">
        <v>0.73271100000000289</v>
      </c>
      <c r="AH53" s="105">
        <v>0.74622100000003377</v>
      </c>
      <c r="AI53" s="105">
        <v>0.75861500000000537</v>
      </c>
      <c r="AJ53" s="105">
        <v>0.77075199999997623</v>
      </c>
      <c r="AK53" s="105">
        <v>0.78325400000000001</v>
      </c>
      <c r="AL53" s="105">
        <v>0.79620799999999681</v>
      </c>
      <c r="AM53" s="105">
        <v>0.80940200000000218</v>
      </c>
      <c r="AN53" s="105">
        <v>0.82293399999999839</v>
      </c>
      <c r="AO53" s="105">
        <v>0.83683999999999548</v>
      </c>
      <c r="AP53" s="105">
        <v>0.85114599999999618</v>
      </c>
      <c r="AQ53" s="105">
        <v>0.8659369999999994</v>
      </c>
      <c r="AR53" s="105">
        <v>0.881184999999997</v>
      </c>
      <c r="AS53" s="105">
        <v>0.89668799999999937</v>
      </c>
      <c r="AT53" s="105">
        <v>0.91216399999999875</v>
      </c>
      <c r="AU53" s="105">
        <v>0.92741400000000074</v>
      </c>
      <c r="AV53" s="105">
        <v>0.94233299999999809</v>
      </c>
      <c r="AW53" s="105">
        <v>0.95698499999998776</v>
      </c>
      <c r="AX53" s="105">
        <v>0.97140799999999394</v>
      </c>
      <c r="AY53" s="105">
        <v>0.98568999999999818</v>
      </c>
      <c r="AZ53" s="105">
        <v>0.99989900000000842</v>
      </c>
      <c r="BA53" s="105">
        <v>1.0139999999999934</v>
      </c>
      <c r="BB53" s="105">
        <v>1.028000000000004</v>
      </c>
      <c r="BC53" s="105">
        <v>1.0409999999999984</v>
      </c>
      <c r="BD53" s="105">
        <v>1.0549999999999942</v>
      </c>
    </row>
    <row r="54" spans="1:56" x14ac:dyDescent="0.2">
      <c r="A54" s="104" t="s">
        <v>91</v>
      </c>
      <c r="B54" s="105">
        <v>7.1072999999998901E-2</v>
      </c>
      <c r="C54" s="105">
        <v>7.1568999999997079E-2</v>
      </c>
      <c r="D54" s="105">
        <v>7.1734000000002102E-2</v>
      </c>
      <c r="E54" s="105">
        <v>7.1744000000001334E-2</v>
      </c>
      <c r="F54" s="105">
        <v>7.1806999999998622E-2</v>
      </c>
      <c r="G54" s="105">
        <v>7.2094000000000547E-2</v>
      </c>
      <c r="H54" s="105">
        <v>7.2641999999999721E-2</v>
      </c>
      <c r="I54" s="105">
        <v>7.3411000000000642E-2</v>
      </c>
      <c r="J54" s="105">
        <v>7.4242000000000016E-2</v>
      </c>
      <c r="K54" s="105">
        <v>7.492499999999809E-2</v>
      </c>
      <c r="L54" s="105">
        <v>7.5313999999997369E-2</v>
      </c>
      <c r="M54" s="105">
        <v>7.537499999999861E-2</v>
      </c>
      <c r="N54" s="105">
        <v>7.5169999999999043E-2</v>
      </c>
      <c r="O54" s="105">
        <v>7.4747000000003269E-2</v>
      </c>
      <c r="P54" s="105">
        <v>7.4212999999998891E-2</v>
      </c>
      <c r="Q54" s="105">
        <v>7.3642999999999362E-2</v>
      </c>
      <c r="R54" s="105">
        <v>7.3025000000001075E-2</v>
      </c>
      <c r="S54" s="105">
        <v>7.2370000000001863E-2</v>
      </c>
      <c r="T54" s="105">
        <v>7.1742000000001707E-2</v>
      </c>
      <c r="U54" s="105">
        <v>7.1241999999999417E-2</v>
      </c>
      <c r="V54" s="105">
        <v>7.0925999999999823E-2</v>
      </c>
      <c r="W54" s="105">
        <v>7.0842000000001501E-2</v>
      </c>
      <c r="X54" s="105">
        <v>7.09699999999992E-2</v>
      </c>
      <c r="Y54" s="105">
        <v>7.1210000000000551E-2</v>
      </c>
      <c r="Z54" s="105">
        <v>7.1373000000000561E-2</v>
      </c>
      <c r="AA54" s="105">
        <v>7.1368000000000043E-2</v>
      </c>
      <c r="AB54" s="105">
        <v>7.1144999999999334E-2</v>
      </c>
      <c r="AC54" s="105">
        <v>7.075299999999965E-2</v>
      </c>
      <c r="AD54" s="105">
        <v>7.0289999999999811E-2</v>
      </c>
      <c r="AE54" s="105">
        <v>6.9903000000000243E-2</v>
      </c>
      <c r="AF54" s="105">
        <v>6.9675999999999225E-2</v>
      </c>
      <c r="AG54" s="105">
        <v>6.9669999999999552E-2</v>
      </c>
      <c r="AH54" s="105">
        <v>6.9824000000000594E-2</v>
      </c>
      <c r="AI54" s="105">
        <v>7.0092999999999905E-2</v>
      </c>
      <c r="AJ54" s="105">
        <v>7.0379000000000677E-2</v>
      </c>
      <c r="AK54" s="105">
        <v>7.0626999999999648E-2</v>
      </c>
      <c r="AL54" s="105">
        <v>7.0807000000000439E-2</v>
      </c>
      <c r="AM54" s="105">
        <v>7.094999999999696E-2</v>
      </c>
      <c r="AN54" s="105">
        <v>7.1074000000002496E-2</v>
      </c>
      <c r="AO54" s="105">
        <v>7.122900000000211E-2</v>
      </c>
      <c r="AP54" s="105">
        <v>7.144000000000239E-2</v>
      </c>
      <c r="AQ54" s="105">
        <v>7.1718000000000212E-2</v>
      </c>
      <c r="AR54" s="105">
        <v>7.2043999999999594E-2</v>
      </c>
      <c r="AS54" s="105">
        <v>7.2400000000000603E-2</v>
      </c>
      <c r="AT54" s="105">
        <v>7.2777999999999898E-2</v>
      </c>
      <c r="AU54" s="105">
        <v>7.3161999999999852E-2</v>
      </c>
      <c r="AV54" s="105">
        <v>7.3543000000003411E-2</v>
      </c>
      <c r="AW54" s="105">
        <v>7.3925000000000116E-2</v>
      </c>
      <c r="AX54" s="105">
        <v>7.4308000000000568E-2</v>
      </c>
      <c r="AY54" s="105">
        <v>7.4678999999999926E-2</v>
      </c>
      <c r="AZ54" s="105">
        <v>7.5051999999997121E-2</v>
      </c>
      <c r="BA54" s="105">
        <v>7.5999999999996418E-2</v>
      </c>
      <c r="BB54" s="105">
        <v>7.4999999999997236E-2</v>
      </c>
      <c r="BC54" s="105">
        <v>7.6000000000003537E-2</v>
      </c>
      <c r="BD54" s="105">
        <v>7.6000000000000734E-2</v>
      </c>
    </row>
    <row r="55" spans="1:56" x14ac:dyDescent="0.2">
      <c r="A55" s="104" t="s">
        <v>89</v>
      </c>
      <c r="B55" s="105">
        <v>4.9312400004000274</v>
      </c>
      <c r="C55" s="105">
        <v>4.9617599997999271</v>
      </c>
      <c r="D55" s="105">
        <v>4.9905500004999492</v>
      </c>
      <c r="E55" s="105">
        <v>5.017249999699823</v>
      </c>
      <c r="F55" s="105">
        <v>5.04141999970025</v>
      </c>
      <c r="G55" s="105">
        <v>5.0627299994999548</v>
      </c>
      <c r="H55" s="105">
        <v>5.0812699996999511</v>
      </c>
      <c r="I55" s="105">
        <v>5.0970500003999488</v>
      </c>
      <c r="J55" s="105">
        <v>5.1096900005001373</v>
      </c>
      <c r="K55" s="105">
        <v>5.1187099996998731</v>
      </c>
      <c r="L55" s="105">
        <v>5.1239400002000606</v>
      </c>
      <c r="M55" s="105">
        <v>5.1252999998999735</v>
      </c>
      <c r="N55" s="105">
        <v>5.1233499996000909</v>
      </c>
      <c r="O55" s="105">
        <v>5.119610000300149</v>
      </c>
      <c r="P55" s="105">
        <v>5.1160600001997825</v>
      </c>
      <c r="Q55" s="105">
        <v>5.114239999500092</v>
      </c>
      <c r="R55" s="105">
        <v>5.1146599997998177</v>
      </c>
      <c r="S55" s="105">
        <v>5.1172800004000871</v>
      </c>
      <c r="T55" s="105">
        <v>5.1224399999000436</v>
      </c>
      <c r="U55" s="105">
        <v>5.1303600001999081</v>
      </c>
      <c r="V55" s="105">
        <v>5.1411100002001655</v>
      </c>
      <c r="W55" s="105">
        <v>5.1549099995001288</v>
      </c>
      <c r="X55" s="105">
        <v>5.1716499995998397</v>
      </c>
      <c r="Y55" s="105">
        <v>5.1907399997998933</v>
      </c>
      <c r="Z55" s="105">
        <v>5.2113299995999736</v>
      </c>
      <c r="AA55" s="105">
        <v>5.2327000002001425</v>
      </c>
      <c r="AB55" s="105">
        <v>5.2548599997999226</v>
      </c>
      <c r="AC55" s="105">
        <v>5.277709999600126</v>
      </c>
      <c r="AD55" s="105">
        <v>5.3003799995001257</v>
      </c>
      <c r="AE55" s="105">
        <v>5.3217699999000851</v>
      </c>
      <c r="AF55" s="105">
        <v>5.3411900000000507</v>
      </c>
      <c r="AG55" s="105">
        <v>5.3580600002002168</v>
      </c>
      <c r="AH55" s="105">
        <v>5.3727999994997733</v>
      </c>
      <c r="AI55" s="105">
        <v>5.3869700005000283</v>
      </c>
      <c r="AJ55" s="105">
        <v>5.4027600002001899</v>
      </c>
      <c r="AK55" s="105">
        <v>5.4217000000999658</v>
      </c>
      <c r="AL55" s="105">
        <v>5.44430000049993</v>
      </c>
      <c r="AM55" s="105">
        <v>5.4699600001000341</v>
      </c>
      <c r="AN55" s="105">
        <v>5.4978000003999696</v>
      </c>
      <c r="AO55" s="105">
        <v>5.5264500002999934</v>
      </c>
      <c r="AP55" s="105">
        <v>5.554839999800004</v>
      </c>
      <c r="AQ55" s="105">
        <v>5.5828700002000211</v>
      </c>
      <c r="AR55" s="105">
        <v>5.6106600002999842</v>
      </c>
      <c r="AS55" s="105">
        <v>5.6378200000999801</v>
      </c>
      <c r="AT55" s="105">
        <v>5.6639099996998921</v>
      </c>
      <c r="AU55" s="105">
        <v>5.6886900002999958</v>
      </c>
      <c r="AV55" s="105">
        <v>5.7118699999998954</v>
      </c>
      <c r="AW55" s="105">
        <v>5.733550000100049</v>
      </c>
      <c r="AX55" s="105">
        <v>5.7543560000000058</v>
      </c>
      <c r="AY55" s="105">
        <v>5.775223999999878</v>
      </c>
      <c r="AZ55" s="105">
        <v>5.7968000000000757</v>
      </c>
      <c r="BA55" s="105">
        <v>5.8189999999998934</v>
      </c>
      <c r="BB55" s="105">
        <v>5.8429999999999289</v>
      </c>
      <c r="BC55" s="105">
        <v>5.8659999999999357</v>
      </c>
      <c r="BD55" s="105">
        <v>5.8900000000001045</v>
      </c>
    </row>
    <row r="56" spans="1:56" x14ac:dyDescent="0.2">
      <c r="A56" s="104" t="s">
        <v>92</v>
      </c>
      <c r="B56" s="105">
        <v>4.503109999999972</v>
      </c>
      <c r="C56" s="105">
        <v>4.6311100000000573</v>
      </c>
      <c r="D56" s="105">
        <v>4.759930000000014</v>
      </c>
      <c r="E56" s="105">
        <v>4.8894400000001523</v>
      </c>
      <c r="F56" s="105">
        <v>5.0194699999999219</v>
      </c>
      <c r="G56" s="105">
        <v>5.1499400000000275</v>
      </c>
      <c r="H56" s="105">
        <v>5.2807200000002039</v>
      </c>
      <c r="I56" s="105">
        <v>5.4118600000000754</v>
      </c>
      <c r="J56" s="105">
        <v>5.5435199999997975</v>
      </c>
      <c r="K56" s="105">
        <v>5.6759299999998065</v>
      </c>
      <c r="L56" s="105">
        <v>5.8092699999999864</v>
      </c>
      <c r="M56" s="105">
        <v>5.9435900000001034</v>
      </c>
      <c r="N56" s="105">
        <v>6.0788199999998724</v>
      </c>
      <c r="O56" s="105">
        <v>6.2148599999998551</v>
      </c>
      <c r="P56" s="105">
        <v>6.3515699999997928</v>
      </c>
      <c r="Q56" s="105">
        <v>6.4888600000001393</v>
      </c>
      <c r="R56" s="105">
        <v>6.626539999999947</v>
      </c>
      <c r="S56" s="105">
        <v>6.7646200000002699</v>
      </c>
      <c r="T56" s="105">
        <v>6.903319999999848</v>
      </c>
      <c r="U56" s="105">
        <v>7.0429400000001241</v>
      </c>
      <c r="V56" s="105">
        <v>7.1836499999998367</v>
      </c>
      <c r="W56" s="105">
        <v>7.3256200000002378</v>
      </c>
      <c r="X56" s="105">
        <v>7.46854999999998</v>
      </c>
      <c r="Y56" s="105">
        <v>7.6114699999999198</v>
      </c>
      <c r="Z56" s="105">
        <v>7.7530500000001101</v>
      </c>
      <c r="AA56" s="105">
        <v>7.8924199999998379</v>
      </c>
      <c r="AB56" s="105">
        <v>8.0291099999994859</v>
      </c>
      <c r="AC56" s="105">
        <v>8.1634700000000819</v>
      </c>
      <c r="AD56" s="105">
        <v>8.2963700000000635</v>
      </c>
      <c r="AE56" s="105">
        <v>8.4291099999998877</v>
      </c>
      <c r="AF56" s="105">
        <v>8.5626200000001695</v>
      </c>
      <c r="AG56" s="105">
        <v>8.6971299999998877</v>
      </c>
      <c r="AH56" s="105">
        <v>8.8322800000000239</v>
      </c>
      <c r="AI56" s="105">
        <v>8.967760000000105</v>
      </c>
      <c r="AJ56" s="105">
        <v>9.1030000000000744</v>
      </c>
      <c r="AK56" s="105">
        <v>9.2375699999997085</v>
      </c>
      <c r="AL56" s="105">
        <v>9.3713400000001172</v>
      </c>
      <c r="AM56" s="105">
        <v>9.5043500000000574</v>
      </c>
      <c r="AN56" s="105">
        <v>9.6365199999998836</v>
      </c>
      <c r="AO56" s="105">
        <v>9.7677599999999529</v>
      </c>
      <c r="AP56" s="105">
        <v>9.8979899999998882</v>
      </c>
      <c r="AQ56" s="105">
        <v>10.027099999999718</v>
      </c>
      <c r="AR56" s="105">
        <v>10.155000000000122</v>
      </c>
      <c r="AS56" s="105">
        <v>10.281299999999883</v>
      </c>
      <c r="AT56" s="105">
        <v>10.405800000000015</v>
      </c>
      <c r="AU56" s="105">
        <v>10.52840000000004</v>
      </c>
      <c r="AV56" s="105">
        <v>10.648800000000174</v>
      </c>
      <c r="AW56" s="105">
        <v>10.767000000000063</v>
      </c>
      <c r="AX56" s="105">
        <v>10.88299599999992</v>
      </c>
      <c r="AY56" s="105">
        <v>10.996773999999816</v>
      </c>
      <c r="AZ56" s="105">
        <v>11.108358000000159</v>
      </c>
      <c r="BA56" s="105">
        <v>11.217999999999945</v>
      </c>
      <c r="BB56" s="105">
        <v>11.324000000000021</v>
      </c>
      <c r="BC56" s="105">
        <v>11.430000000000055</v>
      </c>
      <c r="BD56" s="105">
        <v>11.531999999999972</v>
      </c>
    </row>
    <row r="57" spans="1:56" x14ac:dyDescent="0.2">
      <c r="A57" s="104" t="s">
        <v>40</v>
      </c>
      <c r="B57" s="105">
        <v>14.550000000000004</v>
      </c>
      <c r="C57" s="105">
        <v>14.960099999999946</v>
      </c>
      <c r="D57" s="105">
        <v>15.37710000000031</v>
      </c>
      <c r="E57" s="105">
        <v>15.804399999999998</v>
      </c>
      <c r="F57" s="105">
        <v>16.247099999999723</v>
      </c>
      <c r="G57" s="105">
        <v>16.709100000000142</v>
      </c>
      <c r="H57" s="105">
        <v>17.190200001999884</v>
      </c>
      <c r="I57" s="105">
        <v>17.69019999699983</v>
      </c>
      <c r="J57" s="105">
        <v>18.212299999000017</v>
      </c>
      <c r="K57" s="105">
        <v>18.760799997999865</v>
      </c>
      <c r="L57" s="105">
        <v>19.337699998999948</v>
      </c>
      <c r="M57" s="105">
        <v>19.943700002000192</v>
      </c>
      <c r="N57" s="105">
        <v>20.575699997999845</v>
      </c>
      <c r="O57" s="105">
        <v>21.228299995999841</v>
      </c>
      <c r="P57" s="105">
        <v>21.893899999999903</v>
      </c>
      <c r="Q57" s="105">
        <v>22.565900000000042</v>
      </c>
      <c r="R57" s="105">
        <v>23.241299999999889</v>
      </c>
      <c r="S57" s="105">
        <v>23.917899999999886</v>
      </c>
      <c r="T57" s="105">
        <v>24.591499999999993</v>
      </c>
      <c r="U57" s="105">
        <v>25.257699999999701</v>
      </c>
      <c r="V57" s="105">
        <v>25.912400000000549</v>
      </c>
      <c r="W57" s="105">
        <v>26.554300000000104</v>
      </c>
      <c r="X57" s="105">
        <v>27.181099999999848</v>
      </c>
      <c r="Y57" s="105">
        <v>27.786299999999599</v>
      </c>
      <c r="Z57" s="105">
        <v>28.362300000000214</v>
      </c>
      <c r="AA57" s="105">
        <v>28.904300000000202</v>
      </c>
      <c r="AB57" s="105">
        <v>29.411399999999372</v>
      </c>
      <c r="AC57" s="105">
        <v>29.8868000000001</v>
      </c>
      <c r="AD57" s="105">
        <v>30.33569999999953</v>
      </c>
      <c r="AE57" s="105">
        <v>30.765600000000347</v>
      </c>
      <c r="AF57" s="105">
        <v>31.183700000000101</v>
      </c>
      <c r="AG57" s="105">
        <v>31.592200000000094</v>
      </c>
      <c r="AH57" s="105">
        <v>31.995000000000569</v>
      </c>
      <c r="AI57" s="105">
        <v>32.403499999999823</v>
      </c>
      <c r="AJ57" s="105">
        <v>32.831100000000617</v>
      </c>
      <c r="AK57" s="105">
        <v>33.288399999999129</v>
      </c>
      <c r="AL57" s="105">
        <v>33.777899999999512</v>
      </c>
      <c r="AM57" s="105">
        <v>34.300100000000796</v>
      </c>
      <c r="AN57" s="105">
        <v>34.860700000001103</v>
      </c>
      <c r="AO57" s="105">
        <v>35.465800000001245</v>
      </c>
      <c r="AP57" s="105">
        <v>36.117599999999022</v>
      </c>
      <c r="AQ57" s="105">
        <v>36.819600000001408</v>
      </c>
      <c r="AR57" s="105">
        <v>37.565799999999591</v>
      </c>
      <c r="AS57" s="105">
        <v>38.33860000000076</v>
      </c>
      <c r="AT57" s="105">
        <v>39.113299999999562</v>
      </c>
      <c r="AU57" s="105">
        <v>39.871500000000438</v>
      </c>
      <c r="AV57" s="105">
        <v>40.606100000000062</v>
      </c>
      <c r="AW57" s="105">
        <v>41.31810000000074</v>
      </c>
      <c r="AX57" s="105">
        <v>42.008053999999305</v>
      </c>
      <c r="AY57" s="105">
        <v>42.679018000000433</v>
      </c>
      <c r="AZ57" s="105">
        <v>43.333254999999319</v>
      </c>
      <c r="BA57" s="105">
        <v>43.969000000000435</v>
      </c>
      <c r="BB57" s="105">
        <v>44.584999999999575</v>
      </c>
      <c r="BC57" s="105">
        <v>45.178999999998993</v>
      </c>
      <c r="BD57" s="105">
        <v>45.752999999999666</v>
      </c>
    </row>
    <row r="58" spans="1:56" x14ac:dyDescent="0.2">
      <c r="A58" s="104" t="s">
        <v>93</v>
      </c>
      <c r="B58" s="105">
        <v>6.0725299999999596</v>
      </c>
      <c r="C58" s="105">
        <v>6.2488400000000333</v>
      </c>
      <c r="D58" s="105">
        <v>6.4287100000000956</v>
      </c>
      <c r="E58" s="105">
        <v>6.6119200000000671</v>
      </c>
      <c r="F58" s="105">
        <v>6.7982099999998145</v>
      </c>
      <c r="G58" s="105">
        <v>6.9873900000002118</v>
      </c>
      <c r="H58" s="105">
        <v>7.1793999999997311</v>
      </c>
      <c r="I58" s="105">
        <v>7.3742299999998391</v>
      </c>
      <c r="J58" s="105">
        <v>7.5719599999998488</v>
      </c>
      <c r="K58" s="105">
        <v>7.7726500000003513</v>
      </c>
      <c r="L58" s="105">
        <v>7.9764400000001086</v>
      </c>
      <c r="M58" s="105">
        <v>8.1831899999998363</v>
      </c>
      <c r="N58" s="105">
        <v>8.3929400000001877</v>
      </c>
      <c r="O58" s="105">
        <v>8.6062099999998356</v>
      </c>
      <c r="P58" s="105">
        <v>8.8237500000001141</v>
      </c>
      <c r="Q58" s="105">
        <v>9.0459800000000925</v>
      </c>
      <c r="R58" s="105">
        <v>9.2729100000005023</v>
      </c>
      <c r="S58" s="105">
        <v>9.5041300000003677</v>
      </c>
      <c r="T58" s="105">
        <v>9.7391799999994983</v>
      </c>
      <c r="U58" s="105">
        <v>9.9773799999998083</v>
      </c>
      <c r="V58" s="105">
        <v>10.218100000000208</v>
      </c>
      <c r="W58" s="105">
        <v>10.460999999999954</v>
      </c>
      <c r="X58" s="105">
        <v>10.705700000000164</v>
      </c>
      <c r="Y58" s="105">
        <v>10.951199999999908</v>
      </c>
      <c r="Z58" s="105">
        <v>11.19650000000011</v>
      </c>
      <c r="AA58" s="105">
        <v>11.44059999999982</v>
      </c>
      <c r="AB58" s="105">
        <v>11.683500000000015</v>
      </c>
      <c r="AC58" s="105">
        <v>11.924999999999963</v>
      </c>
      <c r="AD58" s="105">
        <v>12.163899999999826</v>
      </c>
      <c r="AE58" s="105">
        <v>12.398700000000389</v>
      </c>
      <c r="AF58" s="105">
        <v>12.628599999999542</v>
      </c>
      <c r="AG58" s="105">
        <v>12.852800000000357</v>
      </c>
      <c r="AH58" s="105">
        <v>13.07209999999978</v>
      </c>
      <c r="AI58" s="105">
        <v>13.289600000000323</v>
      </c>
      <c r="AJ58" s="105">
        <v>13.50959999999994</v>
      </c>
      <c r="AK58" s="105">
        <v>13.735200000000301</v>
      </c>
      <c r="AL58" s="105">
        <v>13.967500000000374</v>
      </c>
      <c r="AM58" s="105">
        <v>14.205500000000043</v>
      </c>
      <c r="AN58" s="105">
        <v>14.447599999999943</v>
      </c>
      <c r="AO58" s="105">
        <v>14.691300000000238</v>
      </c>
      <c r="AP58" s="105">
        <v>14.934699999999943</v>
      </c>
      <c r="AQ58" s="105">
        <v>15.177399999999665</v>
      </c>
      <c r="AR58" s="105">
        <v>15.419699999999699</v>
      </c>
      <c r="AS58" s="105">
        <v>15.661499999999766</v>
      </c>
      <c r="AT58" s="105">
        <v>15.903099998999997</v>
      </c>
      <c r="AU58" s="105">
        <v>16.144400002999667</v>
      </c>
      <c r="AV58" s="105">
        <v>16.385100005000087</v>
      </c>
      <c r="AW58" s="105">
        <v>16.62489999600006</v>
      </c>
      <c r="AX58" s="105">
        <v>16.863424997000106</v>
      </c>
      <c r="AY58" s="105">
        <v>17.100443994999942</v>
      </c>
      <c r="AZ58" s="105">
        <v>17.335641999999936</v>
      </c>
      <c r="BA58" s="105">
        <v>17.567999999999966</v>
      </c>
      <c r="BB58" s="105">
        <v>17.800000000000185</v>
      </c>
      <c r="BC58" s="105">
        <v>18.02800000000002</v>
      </c>
      <c r="BD58" s="105">
        <v>18.255000000000514</v>
      </c>
    </row>
    <row r="59" spans="1:56" x14ac:dyDescent="0.2">
      <c r="A59" s="104" t="s">
        <v>94</v>
      </c>
      <c r="B59" s="105">
        <v>35.046300000000052</v>
      </c>
      <c r="C59" s="105">
        <v>35.863400000000546</v>
      </c>
      <c r="D59" s="105">
        <v>36.673599999999475</v>
      </c>
      <c r="E59" s="105">
        <v>37.488099999999541</v>
      </c>
      <c r="F59" s="105">
        <v>38.321999999999775</v>
      </c>
      <c r="G59" s="105">
        <v>39.187700000000277</v>
      </c>
      <c r="H59" s="105">
        <v>40.089000000000496</v>
      </c>
      <c r="I59" s="105">
        <v>41.02649999999965</v>
      </c>
      <c r="J59" s="105">
        <v>42.004700000000014</v>
      </c>
      <c r="K59" s="105">
        <v>43.027800000000333</v>
      </c>
      <c r="L59" s="105">
        <v>44.099099999999808</v>
      </c>
      <c r="M59" s="105">
        <v>45.216500000000416</v>
      </c>
      <c r="N59" s="105">
        <v>46.379600000001815</v>
      </c>
      <c r="O59" s="105">
        <v>47.594600000000611</v>
      </c>
      <c r="P59" s="105">
        <v>48.868999999998771</v>
      </c>
      <c r="Q59" s="105">
        <v>50.205000000000254</v>
      </c>
      <c r="R59" s="105">
        <v>51.60770000000128</v>
      </c>
      <c r="S59" s="105">
        <v>53.066199999998794</v>
      </c>
      <c r="T59" s="105">
        <v>54.547300000000739</v>
      </c>
      <c r="U59" s="105">
        <v>56.006600000000212</v>
      </c>
      <c r="V59" s="105">
        <v>57.412199999999316</v>
      </c>
      <c r="W59" s="105">
        <v>58.752400000000591</v>
      </c>
      <c r="X59" s="105">
        <v>60.035500000001484</v>
      </c>
      <c r="Y59" s="105">
        <v>61.275600000001852</v>
      </c>
      <c r="Z59" s="105">
        <v>62.495700000001648</v>
      </c>
      <c r="AA59" s="105">
        <v>63.714399999999806</v>
      </c>
      <c r="AB59" s="105">
        <v>64.933500000002184</v>
      </c>
      <c r="AC59" s="105">
        <v>66.151099999999289</v>
      </c>
      <c r="AD59" s="105">
        <v>67.378100000003357</v>
      </c>
      <c r="AE59" s="105">
        <v>68.626699999997683</v>
      </c>
      <c r="AF59" s="105">
        <v>69.905999999997277</v>
      </c>
      <c r="AG59" s="105">
        <v>71.226899999997585</v>
      </c>
      <c r="AH59" s="105">
        <v>72.590099999998188</v>
      </c>
      <c r="AI59" s="105">
        <v>73.981900000002511</v>
      </c>
      <c r="AJ59" s="105">
        <v>75.381899999998055</v>
      </c>
      <c r="AK59" s="105">
        <v>76.778099999997437</v>
      </c>
      <c r="AL59" s="105">
        <v>78.15899999999786</v>
      </c>
      <c r="AM59" s="105">
        <v>79.537299999996591</v>
      </c>
      <c r="AN59" s="105">
        <v>80.953900000002491</v>
      </c>
      <c r="AO59" s="105">
        <v>82.465000000000188</v>
      </c>
      <c r="AP59" s="105">
        <v>84.107600000001526</v>
      </c>
      <c r="AQ59" s="105">
        <v>85.897600000001688</v>
      </c>
      <c r="AR59" s="105">
        <v>87.813300000000126</v>
      </c>
      <c r="AS59" s="105">
        <v>89.807400000000328</v>
      </c>
      <c r="AT59" s="105">
        <v>91.812600000000273</v>
      </c>
      <c r="AU59" s="105">
        <v>93.778199999997824</v>
      </c>
      <c r="AV59" s="105">
        <v>95.688699999999272</v>
      </c>
      <c r="AW59" s="105">
        <v>97.553199999998668</v>
      </c>
      <c r="AX59" s="105">
        <v>99.375740999999095</v>
      </c>
      <c r="AY59" s="105">
        <v>101.16874499999894</v>
      </c>
      <c r="AZ59" s="105">
        <v>102.94148399999732</v>
      </c>
      <c r="BA59" s="105">
        <v>104.69199999999854</v>
      </c>
      <c r="BB59" s="105">
        <v>106.41599999999924</v>
      </c>
      <c r="BC59" s="105">
        <v>108.11699999999894</v>
      </c>
      <c r="BD59" s="105">
        <v>109.80000000000136</v>
      </c>
    </row>
    <row r="60" spans="1:56" x14ac:dyDescent="0.2">
      <c r="A60" s="104" t="s">
        <v>97</v>
      </c>
      <c r="B60" s="105">
        <v>1.811879999600027</v>
      </c>
      <c r="C60" s="105">
        <v>1.8612000003999896</v>
      </c>
      <c r="D60" s="105">
        <v>1.9122999995999588</v>
      </c>
      <c r="E60" s="105">
        <v>1.9651600000000773</v>
      </c>
      <c r="F60" s="105">
        <v>2.0197200000999298</v>
      </c>
      <c r="G60" s="105">
        <v>2.0759699996000474</v>
      </c>
      <c r="H60" s="105">
        <v>2.1337199996000122</v>
      </c>
      <c r="I60" s="105">
        <v>2.1930699996999485</v>
      </c>
      <c r="J60" s="105">
        <v>2.2544499999999603</v>
      </c>
      <c r="K60" s="105">
        <v>2.3184900002000304</v>
      </c>
      <c r="L60" s="105">
        <v>2.3855400000000455</v>
      </c>
      <c r="M60" s="105">
        <v>2.4547699999000407</v>
      </c>
      <c r="N60" s="105">
        <v>2.5255200003000007</v>
      </c>
      <c r="O60" s="105">
        <v>2.5984099998000878</v>
      </c>
      <c r="P60" s="105">
        <v>2.6742900001000747</v>
      </c>
      <c r="Q60" s="105">
        <v>2.7531500004000748</v>
      </c>
      <c r="R60" s="105">
        <v>2.8371099997998606</v>
      </c>
      <c r="S60" s="105">
        <v>2.9243499998999658</v>
      </c>
      <c r="T60" s="105">
        <v>3.0063600004998867</v>
      </c>
      <c r="U60" s="105">
        <v>3.0717699999001598</v>
      </c>
      <c r="V60" s="105">
        <v>3.1133099999000442</v>
      </c>
      <c r="W60" s="105">
        <v>3.1272999998999822</v>
      </c>
      <c r="X60" s="105">
        <v>3.1185800003999367</v>
      </c>
      <c r="Y60" s="105">
        <v>3.0990500001999552</v>
      </c>
      <c r="Z60" s="105">
        <v>3.0854399996000672</v>
      </c>
      <c r="AA60" s="105">
        <v>3.0901600000999379</v>
      </c>
      <c r="AB60" s="105">
        <v>3.1163800002999595</v>
      </c>
      <c r="AC60" s="105">
        <v>3.1613500002999881</v>
      </c>
      <c r="AD60" s="105">
        <v>3.2242200001999506</v>
      </c>
      <c r="AE60" s="105">
        <v>3.302259999599968</v>
      </c>
      <c r="AF60" s="105">
        <v>3.3928000000999488</v>
      </c>
      <c r="AG60" s="105">
        <v>3.4971200003999128</v>
      </c>
      <c r="AH60" s="105">
        <v>3.6146400000000205</v>
      </c>
      <c r="AI60" s="105">
        <v>3.738259999999936</v>
      </c>
      <c r="AJ60" s="105">
        <v>3.8586200000000064</v>
      </c>
      <c r="AK60" s="105">
        <v>3.9690100000000896</v>
      </c>
      <c r="AL60" s="105">
        <v>4.0666500000000072</v>
      </c>
      <c r="AM60" s="105">
        <v>4.1533299999998308</v>
      </c>
      <c r="AN60" s="105">
        <v>4.2326400000000843</v>
      </c>
      <c r="AO60" s="105">
        <v>4.3103300000000404</v>
      </c>
      <c r="AP60" s="105">
        <v>4.3908399999998444</v>
      </c>
      <c r="AQ60" s="105">
        <v>4.4746900000000824</v>
      </c>
      <c r="AR60" s="105">
        <v>4.5609799999998968</v>
      </c>
      <c r="AS60" s="105">
        <v>4.6510000000000247</v>
      </c>
      <c r="AT60" s="105">
        <v>4.7460500000001229</v>
      </c>
      <c r="AU60" s="105">
        <v>4.8469799999998715</v>
      </c>
      <c r="AV60" s="105">
        <v>4.954649999999913</v>
      </c>
      <c r="AW60" s="105">
        <v>5.0688300000001441</v>
      </c>
      <c r="AX60" s="105">
        <v>5.1879480000000138</v>
      </c>
      <c r="AY60" s="105">
        <v>5.3096589999998587</v>
      </c>
      <c r="AZ60" s="105">
        <v>5.4322160000001807</v>
      </c>
      <c r="BA60" s="105">
        <v>5.5550000000000397</v>
      </c>
      <c r="BB60" s="105">
        <v>5.6790000000000331</v>
      </c>
      <c r="BC60" s="105">
        <v>5.8030000000001376</v>
      </c>
      <c r="BD60" s="105">
        <v>5.9300000000000566</v>
      </c>
    </row>
    <row r="61" spans="1:56" x14ac:dyDescent="0.2">
      <c r="A61" s="104" t="s">
        <v>234</v>
      </c>
      <c r="B61" s="105">
        <v>7.6873999999999679E-2</v>
      </c>
      <c r="C61" s="105">
        <v>7.6371999999999329E-2</v>
      </c>
      <c r="D61" s="105">
        <v>7.3484999999997372E-2</v>
      </c>
      <c r="E61" s="105">
        <v>7.0403999999999731E-2</v>
      </c>
      <c r="F61" s="105">
        <v>7.0211999999997762E-2</v>
      </c>
      <c r="G61" s="105">
        <v>7.4953999999999632E-2</v>
      </c>
      <c r="H61" s="105">
        <v>8.5618999999999973E-2</v>
      </c>
      <c r="I61" s="105">
        <v>0.10118600000000191</v>
      </c>
      <c r="J61" s="105">
        <v>0.11932999999999694</v>
      </c>
      <c r="K61" s="105">
        <v>0.13669899999999474</v>
      </c>
      <c r="L61" s="105">
        <v>0.15087699999999996</v>
      </c>
      <c r="M61" s="105">
        <v>0.1610619999900044</v>
      </c>
      <c r="N61" s="105">
        <v>0.16805799996999407</v>
      </c>
      <c r="O61" s="105">
        <v>0.17290200004000517</v>
      </c>
      <c r="P61" s="105">
        <v>0.17727300002999763</v>
      </c>
      <c r="Q61" s="105">
        <v>0.18242099999999575</v>
      </c>
      <c r="R61" s="105">
        <v>0.18860800004999553</v>
      </c>
      <c r="S61" s="105">
        <v>0.19543800001000008</v>
      </c>
      <c r="T61" s="105">
        <v>0.20272599995999524</v>
      </c>
      <c r="U61" s="105">
        <v>0.21007999998000124</v>
      </c>
      <c r="V61" s="105">
        <v>0.21725799999999537</v>
      </c>
      <c r="W61" s="105">
        <v>0.22438299994999833</v>
      </c>
      <c r="X61" s="105">
        <v>0.23172700003999536</v>
      </c>
      <c r="Y61" s="105">
        <v>0.23932899998000332</v>
      </c>
      <c r="Z61" s="105">
        <v>0.24725700004999934</v>
      </c>
      <c r="AA61" s="105">
        <v>0.25563399999999581</v>
      </c>
      <c r="AB61" s="105">
        <v>0.26410800001000356</v>
      </c>
      <c r="AC61" s="105">
        <v>0.27283999997000258</v>
      </c>
      <c r="AD61" s="105">
        <v>0.28308300001999986</v>
      </c>
      <c r="AE61" s="105">
        <v>0.29651200005000244</v>
      </c>
      <c r="AF61" s="105">
        <v>0.31411799999999784</v>
      </c>
      <c r="AG61" s="105">
        <v>0.33665099999999604</v>
      </c>
      <c r="AH61" s="105">
        <v>0.36322700001000363</v>
      </c>
      <c r="AI61" s="105">
        <v>0.39116699996000542</v>
      </c>
      <c r="AJ61" s="105">
        <v>0.41679700002000014</v>
      </c>
      <c r="AK61" s="105">
        <v>0.43751500000000054</v>
      </c>
      <c r="AL61" s="105">
        <v>0.45234999999000464</v>
      </c>
      <c r="AM61" s="105">
        <v>0.46220699998999965</v>
      </c>
      <c r="AN61" s="105">
        <v>0.4686329999700023</v>
      </c>
      <c r="AO61" s="105">
        <v>0.47404400000999414</v>
      </c>
      <c r="AP61" s="105">
        <v>0.48027400000000214</v>
      </c>
      <c r="AQ61" s="105">
        <v>0.48764900002999134</v>
      </c>
      <c r="AR61" s="105">
        <v>0.49577199999999433</v>
      </c>
      <c r="AS61" s="105">
        <v>0.50485500001999972</v>
      </c>
      <c r="AT61" s="105">
        <v>0.51499100002999576</v>
      </c>
      <c r="AU61" s="105">
        <v>0.52621600000000512</v>
      </c>
      <c r="AV61" s="105">
        <v>0.53875500003001164</v>
      </c>
      <c r="AW61" s="105">
        <v>0.5526279999799959</v>
      </c>
      <c r="AX61" s="105">
        <v>0.56742099996000528</v>
      </c>
      <c r="AY61" s="105">
        <v>0.58247800002001382</v>
      </c>
      <c r="AZ61" s="105">
        <v>0.59733900000000129</v>
      </c>
      <c r="BA61" s="105">
        <v>0.61200000000000243</v>
      </c>
      <c r="BB61" s="105">
        <v>0.62599999999998668</v>
      </c>
      <c r="BC61" s="105">
        <v>0.63999999999999657</v>
      </c>
      <c r="BD61" s="105">
        <v>0.65399999999999259</v>
      </c>
    </row>
    <row r="62" spans="1:56" x14ac:dyDescent="0.2">
      <c r="A62" s="104" t="s">
        <v>207</v>
      </c>
      <c r="B62" s="105">
        <v>33.980300000000327</v>
      </c>
      <c r="C62" s="105">
        <v>34.363899999998964</v>
      </c>
      <c r="D62" s="105">
        <v>34.760499999999546</v>
      </c>
      <c r="E62" s="105">
        <v>35.165599999999543</v>
      </c>
      <c r="F62" s="105">
        <v>35.572499999999785</v>
      </c>
      <c r="G62" s="105">
        <v>35.975300000000487</v>
      </c>
      <c r="H62" s="105">
        <v>36.373099999999916</v>
      </c>
      <c r="I62" s="105">
        <v>36.76350000000042</v>
      </c>
      <c r="J62" s="105">
        <v>37.137699999999739</v>
      </c>
      <c r="K62" s="105">
        <v>37.484699999999904</v>
      </c>
      <c r="L62" s="105">
        <v>37.796799999999891</v>
      </c>
      <c r="M62" s="105">
        <v>38.071300000000242</v>
      </c>
      <c r="N62" s="105">
        <v>38.309699999999665</v>
      </c>
      <c r="O62" s="105">
        <v>38.514099999999495</v>
      </c>
      <c r="P62" s="105">
        <v>38.688100000000453</v>
      </c>
      <c r="Q62" s="105">
        <v>38.835899999999413</v>
      </c>
      <c r="R62" s="105">
        <v>38.958100003999782</v>
      </c>
      <c r="S62" s="105">
        <v>39.057200005000027</v>
      </c>
      <c r="T62" s="105">
        <v>39.141599994998735</v>
      </c>
      <c r="U62" s="105">
        <v>39.221700003999686</v>
      </c>
      <c r="V62" s="105">
        <v>39.306099997000537</v>
      </c>
      <c r="W62" s="105">
        <v>39.403199999000471</v>
      </c>
      <c r="X62" s="105">
        <v>39.515500003999314</v>
      </c>
      <c r="Y62" s="105">
        <v>39.638599996000394</v>
      </c>
      <c r="Z62" s="105">
        <v>39.764600003999334</v>
      </c>
      <c r="AA62" s="105">
        <v>39.890500002999893</v>
      </c>
      <c r="AB62" s="105">
        <v>40.009299999000056</v>
      </c>
      <c r="AC62" s="105">
        <v>40.131599995999643</v>
      </c>
      <c r="AD62" s="105">
        <v>40.292600000000753</v>
      </c>
      <c r="AE62" s="105">
        <v>40.539700002999851</v>
      </c>
      <c r="AF62" s="105">
        <v>40.903699999000551</v>
      </c>
      <c r="AG62" s="105">
        <v>41.392099996999626</v>
      </c>
      <c r="AH62" s="105">
        <v>41.98550000100029</v>
      </c>
      <c r="AI62" s="105">
        <v>42.653400004000105</v>
      </c>
      <c r="AJ62" s="105">
        <v>43.351700005000211</v>
      </c>
      <c r="AK62" s="105">
        <v>44.042600000000476</v>
      </c>
      <c r="AL62" s="105">
        <v>44.725499999999592</v>
      </c>
      <c r="AM62" s="105">
        <v>45.393899999999434</v>
      </c>
      <c r="AN62" s="105">
        <v>45.997799999999955</v>
      </c>
      <c r="AO62" s="105">
        <v>46.476099999999384</v>
      </c>
      <c r="AP62" s="105">
        <v>46.788599999999498</v>
      </c>
      <c r="AQ62" s="105">
        <v>46.909099999999022</v>
      </c>
      <c r="AR62" s="105">
        <v>46.857399997000037</v>
      </c>
      <c r="AS62" s="105">
        <v>46.697599995000914</v>
      </c>
      <c r="AT62" s="105">
        <v>46.52180000099996</v>
      </c>
      <c r="AU62" s="105">
        <v>46.39770000299977</v>
      </c>
      <c r="AV62" s="105">
        <v>46.347600004000995</v>
      </c>
      <c r="AW62" s="105">
        <v>46.354299995999831</v>
      </c>
      <c r="AX62" s="105">
        <v>46.397452004000421</v>
      </c>
      <c r="AY62" s="105">
        <v>46.441048999000124</v>
      </c>
      <c r="AZ62" s="105">
        <v>46.459218999998576</v>
      </c>
      <c r="BA62" s="105">
        <v>46.448999999998911</v>
      </c>
      <c r="BB62" s="105">
        <v>46.423999999999438</v>
      </c>
      <c r="BC62" s="105">
        <v>46.387000000000803</v>
      </c>
      <c r="BD62" s="105">
        <v>46.346000000000053</v>
      </c>
    </row>
    <row r="63" spans="1:56" x14ac:dyDescent="0.2">
      <c r="A63" s="104" t="s">
        <v>98</v>
      </c>
      <c r="B63" s="105">
        <v>1.3601999999999848</v>
      </c>
      <c r="C63" s="105">
        <v>1.3733099999999525</v>
      </c>
      <c r="D63" s="105">
        <v>1.3860699999999939</v>
      </c>
      <c r="E63" s="105">
        <v>1.3984700000000054</v>
      </c>
      <c r="F63" s="105">
        <v>1.4104700000000345</v>
      </c>
      <c r="G63" s="105">
        <v>1.4220399999999938</v>
      </c>
      <c r="H63" s="105">
        <v>1.4331799999999875</v>
      </c>
      <c r="I63" s="105">
        <v>1.4438899999999733</v>
      </c>
      <c r="J63" s="105">
        <v>1.4542699996000017</v>
      </c>
      <c r="K63" s="105">
        <v>1.4644200003000161</v>
      </c>
      <c r="L63" s="105">
        <v>1.4744399996000166</v>
      </c>
      <c r="M63" s="105">
        <v>1.4838699996000035</v>
      </c>
      <c r="N63" s="105">
        <v>1.4926399999999782</v>
      </c>
      <c r="O63" s="105">
        <v>1.5014199997999622</v>
      </c>
      <c r="P63" s="105">
        <v>1.5112000000999983</v>
      </c>
      <c r="Q63" s="105">
        <v>1.5224000000000326</v>
      </c>
      <c r="R63" s="105">
        <v>1.5360300001999927</v>
      </c>
      <c r="S63" s="105">
        <v>1.5512099999999722</v>
      </c>
      <c r="T63" s="105">
        <v>1.5641899996000204</v>
      </c>
      <c r="U63" s="105">
        <v>1.569969999900011</v>
      </c>
      <c r="V63" s="105">
        <v>1.5652399996000026</v>
      </c>
      <c r="W63" s="105">
        <v>1.5482100000000212</v>
      </c>
      <c r="X63" s="105">
        <v>1.5208099997000182</v>
      </c>
      <c r="Y63" s="105">
        <v>1.4880600000000379</v>
      </c>
      <c r="Z63" s="105">
        <v>1.4570900005000549</v>
      </c>
      <c r="AA63" s="105">
        <v>1.4330199999999607</v>
      </c>
      <c r="AB63" s="105">
        <v>1.4177400000000129</v>
      </c>
      <c r="AC63" s="105">
        <v>1.409669999999938</v>
      </c>
      <c r="AD63" s="105">
        <v>1.4063500000000233</v>
      </c>
      <c r="AE63" s="105">
        <v>1.4037899999999794</v>
      </c>
      <c r="AF63" s="105">
        <v>1.3991100000000058</v>
      </c>
      <c r="AG63" s="105">
        <v>1.3917300000000232</v>
      </c>
      <c r="AH63" s="105">
        <v>1.3827299999999847</v>
      </c>
      <c r="AI63" s="105">
        <v>1.3729100000000478</v>
      </c>
      <c r="AJ63" s="105">
        <v>1.3635700000000215</v>
      </c>
      <c r="AK63" s="105">
        <v>1.3556499999999645</v>
      </c>
      <c r="AL63" s="105">
        <v>1.3492999999999733</v>
      </c>
      <c r="AM63" s="105">
        <v>1.344070000000033</v>
      </c>
      <c r="AN63" s="105">
        <v>1.3397099999999729</v>
      </c>
      <c r="AO63" s="105">
        <v>1.3358299999999397</v>
      </c>
      <c r="AP63" s="105">
        <v>1.3321000000000149</v>
      </c>
      <c r="AQ63" s="105">
        <v>1.3284500000000201</v>
      </c>
      <c r="AR63" s="105">
        <v>1.3249300000000119</v>
      </c>
      <c r="AS63" s="105">
        <v>1.3215599999999941</v>
      </c>
      <c r="AT63" s="105">
        <v>1.3183599999999778</v>
      </c>
      <c r="AU63" s="105">
        <v>1.3153199999999634</v>
      </c>
      <c r="AV63" s="105">
        <v>1.3124400000000118</v>
      </c>
      <c r="AW63" s="105">
        <v>1.3096300000000367</v>
      </c>
      <c r="AX63" s="105">
        <v>1.3067880000000256</v>
      </c>
      <c r="AY63" s="105">
        <v>1.3037980000000338</v>
      </c>
      <c r="AZ63" s="105">
        <v>1.3005590000000127</v>
      </c>
      <c r="BA63" s="105">
        <v>1.2969999999999595</v>
      </c>
      <c r="BB63" s="105">
        <v>1.2929999999999802</v>
      </c>
      <c r="BC63" s="105">
        <v>1.2890000000000517</v>
      </c>
      <c r="BD63" s="105">
        <v>1.2849999999999533</v>
      </c>
    </row>
    <row r="64" spans="1:56" x14ac:dyDescent="0.2">
      <c r="A64" s="104" t="s">
        <v>100</v>
      </c>
      <c r="B64" s="105">
        <v>28.415099994999785</v>
      </c>
      <c r="C64" s="105">
        <v>29.245199999000686</v>
      </c>
      <c r="D64" s="105">
        <v>30.132600001999204</v>
      </c>
      <c r="E64" s="105">
        <v>31.025099996001021</v>
      </c>
      <c r="F64" s="105">
        <v>31.851700000000843</v>
      </c>
      <c r="G64" s="105">
        <v>32.5668000029995</v>
      </c>
      <c r="H64" s="105">
        <v>33.146900002999253</v>
      </c>
      <c r="I64" s="105">
        <v>33.6224000010004</v>
      </c>
      <c r="J64" s="105">
        <v>34.068300001000068</v>
      </c>
      <c r="K64" s="105">
        <v>34.590200002998834</v>
      </c>
      <c r="L64" s="105">
        <v>35.264899997999095</v>
      </c>
      <c r="M64" s="105">
        <v>36.120299996000035</v>
      </c>
      <c r="N64" s="105">
        <v>37.136800002998555</v>
      </c>
      <c r="O64" s="105">
        <v>38.2858999979996</v>
      </c>
      <c r="P64" s="105">
        <v>39.518800002999647</v>
      </c>
      <c r="Q64" s="105">
        <v>40.800299995000572</v>
      </c>
      <c r="R64" s="105">
        <v>42.120700005001126</v>
      </c>
      <c r="S64" s="105">
        <v>43.4933000019997</v>
      </c>
      <c r="T64" s="105">
        <v>44.932099997999515</v>
      </c>
      <c r="U64" s="105">
        <v>46.458900002000767</v>
      </c>
      <c r="V64" s="105">
        <v>48.086500001000381</v>
      </c>
      <c r="W64" s="105">
        <v>49.82109999800052</v>
      </c>
      <c r="X64" s="105">
        <v>51.647800003000178</v>
      </c>
      <c r="Y64" s="105">
        <v>53.532999997999113</v>
      </c>
      <c r="Z64" s="105">
        <v>55.431100003000552</v>
      </c>
      <c r="AA64" s="105">
        <v>57.309899994999448</v>
      </c>
      <c r="AB64" s="105">
        <v>59.155099998000686</v>
      </c>
      <c r="AC64" s="105">
        <v>60.97640000299991</v>
      </c>
      <c r="AD64" s="105">
        <v>62.794200001999286</v>
      </c>
      <c r="AE64" s="105">
        <v>64.640099998000139</v>
      </c>
      <c r="AF64" s="105">
        <v>66.537300001000801</v>
      </c>
      <c r="AG64" s="105">
        <v>68.492299999999702</v>
      </c>
      <c r="AH64" s="105">
        <v>70.497200000000134</v>
      </c>
      <c r="AI64" s="105">
        <v>72.54509999999938</v>
      </c>
      <c r="AJ64" s="105">
        <v>74.624399999999497</v>
      </c>
      <c r="AK64" s="105">
        <v>76.727099999999936</v>
      </c>
      <c r="AL64" s="105">
        <v>78.850700000000771</v>
      </c>
      <c r="AM64" s="105">
        <v>81.000400000000297</v>
      </c>
      <c r="AN64" s="105">
        <v>83.184900000000198</v>
      </c>
      <c r="AO64" s="105">
        <v>85.416299999999211</v>
      </c>
      <c r="AP64" s="105">
        <v>87.70270000000022</v>
      </c>
      <c r="AQ64" s="105">
        <v>90.0468000000008</v>
      </c>
      <c r="AR64" s="105">
        <v>92.444200000000478</v>
      </c>
      <c r="AS64" s="105">
        <v>94.887699999997452</v>
      </c>
      <c r="AT64" s="105">
        <v>97.36680000000365</v>
      </c>
      <c r="AU64" s="105">
        <v>99.873000000004453</v>
      </c>
      <c r="AV64" s="105">
        <v>102.40300000000553</v>
      </c>
      <c r="AW64" s="105">
        <v>104.95699999999577</v>
      </c>
      <c r="AX64" s="105">
        <v>107.53488199999968</v>
      </c>
      <c r="AY64" s="105">
        <v>110.1356349999987</v>
      </c>
      <c r="AZ64" s="105">
        <v>112.75907000000325</v>
      </c>
      <c r="BA64" s="105">
        <v>115.40399999999622</v>
      </c>
      <c r="BB64" s="105">
        <v>118.06499999999883</v>
      </c>
      <c r="BC64" s="105">
        <v>120.74099999999973</v>
      </c>
      <c r="BD64" s="105">
        <v>123.42800000000179</v>
      </c>
    </row>
    <row r="65" spans="1:56" x14ac:dyDescent="0.2">
      <c r="A65" s="104" t="s">
        <v>104</v>
      </c>
      <c r="B65" s="105">
        <v>4.6123700000000465</v>
      </c>
      <c r="C65" s="105">
        <v>4.6293799999999985</v>
      </c>
      <c r="D65" s="105">
        <v>4.6511699999999792</v>
      </c>
      <c r="E65" s="105">
        <v>4.6754599999999353</v>
      </c>
      <c r="F65" s="105">
        <v>4.6987800000000295</v>
      </c>
      <c r="G65" s="105">
        <v>4.7187499999999769</v>
      </c>
      <c r="H65" s="105">
        <v>4.734440000000153</v>
      </c>
      <c r="I65" s="105">
        <v>4.7469300000000096</v>
      </c>
      <c r="J65" s="105">
        <v>4.7582499999999257</v>
      </c>
      <c r="K65" s="105">
        <v>4.7713500000000186</v>
      </c>
      <c r="L65" s="105">
        <v>4.7882399999998135</v>
      </c>
      <c r="M65" s="105">
        <v>4.8098100000000663</v>
      </c>
      <c r="N65" s="105">
        <v>4.8351000000000406</v>
      </c>
      <c r="O65" s="105">
        <v>4.8621800000000377</v>
      </c>
      <c r="P65" s="105">
        <v>4.8882000000000234</v>
      </c>
      <c r="Q65" s="105">
        <v>4.9112200000001085</v>
      </c>
      <c r="R65" s="105">
        <v>4.9303400000000179</v>
      </c>
      <c r="S65" s="105">
        <v>4.9463699999998445</v>
      </c>
      <c r="T65" s="105">
        <v>4.9610899999998068</v>
      </c>
      <c r="U65" s="105">
        <v>4.9771100000000015</v>
      </c>
      <c r="V65" s="105">
        <v>4.99621999999989</v>
      </c>
      <c r="W65" s="105">
        <v>5.0191199999998446</v>
      </c>
      <c r="X65" s="105">
        <v>5.0449300000002255</v>
      </c>
      <c r="Y65" s="105">
        <v>5.0717899997998117</v>
      </c>
      <c r="Z65" s="105">
        <v>5.0971000000000402</v>
      </c>
      <c r="AA65" s="105">
        <v>5.1190099997999532</v>
      </c>
      <c r="AB65" s="105">
        <v>5.1369800002999639</v>
      </c>
      <c r="AC65" s="105">
        <v>5.1517500000000442</v>
      </c>
      <c r="AD65" s="105">
        <v>5.1642399999998672</v>
      </c>
      <c r="AE65" s="105">
        <v>5.175929999900001</v>
      </c>
      <c r="AF65" s="105">
        <v>5.1879500002999759</v>
      </c>
      <c r="AG65" s="105">
        <v>5.2004800001999234</v>
      </c>
      <c r="AH65" s="105">
        <v>5.2133699999000722</v>
      </c>
      <c r="AI65" s="105">
        <v>5.2271000002001857</v>
      </c>
      <c r="AJ65" s="105">
        <v>5.2421900000999164</v>
      </c>
      <c r="AK65" s="105">
        <v>5.2589299999001158</v>
      </c>
      <c r="AL65" s="105">
        <v>5.277569999899951</v>
      </c>
      <c r="AM65" s="105">
        <v>5.298010000400061</v>
      </c>
      <c r="AN65" s="105">
        <v>5.3198999998999543</v>
      </c>
      <c r="AO65" s="105">
        <v>5.3426500000002051</v>
      </c>
      <c r="AP65" s="105">
        <v>5.3657800003997869</v>
      </c>
      <c r="AQ65" s="105">
        <v>5.3892400003998508</v>
      </c>
      <c r="AR65" s="105">
        <v>5.4129800000999664</v>
      </c>
      <c r="AS65" s="105">
        <v>5.4366199998000004</v>
      </c>
      <c r="AT65" s="105">
        <v>5.459719999800023</v>
      </c>
      <c r="AU65" s="105">
        <v>5.4819699999999933</v>
      </c>
      <c r="AV65" s="105">
        <v>5.5031300004999544</v>
      </c>
      <c r="AW65" s="105">
        <v>5.5232300001999866</v>
      </c>
      <c r="AX65" s="105">
        <v>5.5425170001999176</v>
      </c>
      <c r="AY65" s="105">
        <v>5.5613890001999309</v>
      </c>
      <c r="AZ65" s="105">
        <v>5.5801270000000542</v>
      </c>
      <c r="BA65" s="105">
        <v>5.5979999999999119</v>
      </c>
      <c r="BB65" s="105">
        <v>5.6170000000000231</v>
      </c>
      <c r="BC65" s="105">
        <v>5.6349999999999705</v>
      </c>
      <c r="BD65" s="105">
        <v>5.6529999999999339</v>
      </c>
    </row>
    <row r="66" spans="1:56" x14ac:dyDescent="0.2">
      <c r="A66" s="104" t="s">
        <v>103</v>
      </c>
      <c r="B66" s="105">
        <v>0.52052899999998237</v>
      </c>
      <c r="C66" s="105">
        <v>0.53160100000001154</v>
      </c>
      <c r="D66" s="105">
        <v>0.54281400000000712</v>
      </c>
      <c r="E66" s="105">
        <v>0.55410699999998447</v>
      </c>
      <c r="F66" s="105">
        <v>0.56538800000002487</v>
      </c>
      <c r="G66" s="105">
        <v>0.57659499999999519</v>
      </c>
      <c r="H66" s="105">
        <v>0.58752000000000559</v>
      </c>
      <c r="I66" s="105">
        <v>0.59825900000001231</v>
      </c>
      <c r="J66" s="105">
        <v>0.60934499999998892</v>
      </c>
      <c r="K66" s="105">
        <v>0.62153800000002046</v>
      </c>
      <c r="L66" s="105">
        <v>0.63525500000001656</v>
      </c>
      <c r="M66" s="105">
        <v>0.65095499999999418</v>
      </c>
      <c r="N66" s="105">
        <v>0.66819800000000307</v>
      </c>
      <c r="O66" s="105">
        <v>0.68539099999997932</v>
      </c>
      <c r="P66" s="105">
        <v>0.7003659999999714</v>
      </c>
      <c r="Q66" s="105">
        <v>0.71166099999999932</v>
      </c>
      <c r="R66" s="105">
        <v>0.71854799999998931</v>
      </c>
      <c r="S66" s="105">
        <v>0.72172500000000173</v>
      </c>
      <c r="T66" s="105">
        <v>0.72291700000003334</v>
      </c>
      <c r="U66" s="105">
        <v>0.72462400000000693</v>
      </c>
      <c r="V66" s="105">
        <v>0.72862800000003014</v>
      </c>
      <c r="W66" s="105">
        <v>0.73547300000001503</v>
      </c>
      <c r="X66" s="105">
        <v>0.74453100000002403</v>
      </c>
      <c r="Y66" s="105">
        <v>0.7550259999999821</v>
      </c>
      <c r="Z66" s="105">
        <v>0.76566700000003662</v>
      </c>
      <c r="AA66" s="105">
        <v>0.77549800000000302</v>
      </c>
      <c r="AB66" s="105">
        <v>0.78447599999998274</v>
      </c>
      <c r="AC66" s="105">
        <v>0.79286000000002099</v>
      </c>
      <c r="AD66" s="105">
        <v>0.80031500000000921</v>
      </c>
      <c r="AE66" s="105">
        <v>0.80649400000004734</v>
      </c>
      <c r="AF66" s="105">
        <v>0.81122300000002545</v>
      </c>
      <c r="AG66" s="105">
        <v>0.81421799999997235</v>
      </c>
      <c r="AH66" s="105">
        <v>0.81569100000004346</v>
      </c>
      <c r="AI66" s="105">
        <v>0.81662799999998503</v>
      </c>
      <c r="AJ66" s="105">
        <v>0.81835399999998293</v>
      </c>
      <c r="AK66" s="105">
        <v>0.82181699999997082</v>
      </c>
      <c r="AL66" s="105">
        <v>0.82741099999998824</v>
      </c>
      <c r="AM66" s="105">
        <v>0.83481199999999955</v>
      </c>
      <c r="AN66" s="105">
        <v>0.84334000000002918</v>
      </c>
      <c r="AO66" s="105">
        <v>0.85196699999997916</v>
      </c>
      <c r="AP66" s="105">
        <v>0.85995000000001054</v>
      </c>
      <c r="AQ66" s="105">
        <v>0.86708600000000946</v>
      </c>
      <c r="AR66" s="105">
        <v>0.87359600000001769</v>
      </c>
      <c r="AS66" s="105">
        <v>0.87971500000002434</v>
      </c>
      <c r="AT66" s="105">
        <v>0.885805999999984</v>
      </c>
      <c r="AU66" s="105">
        <v>0.89214899999996755</v>
      </c>
      <c r="AV66" s="105">
        <v>0.89875999999999057</v>
      </c>
      <c r="AW66" s="105">
        <v>0.90550199999999392</v>
      </c>
      <c r="AX66" s="105">
        <v>0.9122410000000033</v>
      </c>
      <c r="AY66" s="105">
        <v>0.91875700000000282</v>
      </c>
      <c r="AZ66" s="105">
        <v>0.92491499999994486</v>
      </c>
      <c r="BA66" s="105">
        <v>0.93000000000001248</v>
      </c>
      <c r="BB66" s="105">
        <v>0.93599999999999373</v>
      </c>
      <c r="BC66" s="105">
        <v>0.94200000000000317</v>
      </c>
      <c r="BD66" s="105">
        <v>0.94599999999997997</v>
      </c>
    </row>
    <row r="67" spans="1:56" x14ac:dyDescent="0.2">
      <c r="A67" s="104" t="s">
        <v>101</v>
      </c>
      <c r="B67" s="105">
        <v>2.001000000000001E-3</v>
      </c>
      <c r="C67" s="105">
        <v>1.9709999999999277E-3</v>
      </c>
      <c r="D67" s="105">
        <v>1.969000000000028E-3</v>
      </c>
      <c r="E67" s="105">
        <v>1.9389999999999681E-3</v>
      </c>
      <c r="F67" s="105">
        <v>1.9350000000000628E-3</v>
      </c>
      <c r="G67" s="105">
        <v>1.9170000000000285E-3</v>
      </c>
      <c r="H67" s="105">
        <v>1.9030000000000225E-3</v>
      </c>
      <c r="I67" s="105">
        <v>1.8859999999999643E-3</v>
      </c>
      <c r="J67" s="105">
        <v>1.8760000000000283E-3</v>
      </c>
      <c r="K67" s="105">
        <v>1.8650000000000133E-3</v>
      </c>
      <c r="L67" s="105">
        <v>1.8480000000000169E-3</v>
      </c>
      <c r="M67" s="105">
        <v>1.8529999999999938E-3</v>
      </c>
      <c r="N67" s="105">
        <v>1.8430000000000119E-3</v>
      </c>
      <c r="O67" s="105">
        <v>1.8469999999999448E-3</v>
      </c>
      <c r="P67" s="105">
        <v>1.8499999999999708E-3</v>
      </c>
      <c r="Q67" s="105">
        <v>1.854999999999971E-3</v>
      </c>
      <c r="R67" s="105">
        <v>1.8650000000000112E-3</v>
      </c>
      <c r="S67" s="105">
        <v>1.880999999999989E-3</v>
      </c>
      <c r="T67" s="105">
        <v>1.905999999999993E-3</v>
      </c>
      <c r="U67" s="105">
        <v>1.9409999999999853E-3</v>
      </c>
      <c r="V67" s="105">
        <v>1.9889999999999648E-3</v>
      </c>
      <c r="W67" s="105">
        <v>2.0629999999999993E-3</v>
      </c>
      <c r="X67" s="105">
        <v>2.1419999999999881E-3</v>
      </c>
      <c r="Y67" s="105">
        <v>2.2359999999999728E-3</v>
      </c>
      <c r="Z67" s="105">
        <v>2.3330000000000017E-3</v>
      </c>
      <c r="AA67" s="105">
        <v>2.4350000000000578E-3</v>
      </c>
      <c r="AB67" s="105">
        <v>2.5379999999999518E-3</v>
      </c>
      <c r="AC67" s="105">
        <v>2.6369999999999567E-3</v>
      </c>
      <c r="AD67" s="105">
        <v>2.7359999999999928E-3</v>
      </c>
      <c r="AE67" s="105">
        <v>2.8149999999999564E-3</v>
      </c>
      <c r="AF67" s="105">
        <v>2.8820000000000516E-3</v>
      </c>
      <c r="AG67" s="105">
        <v>2.9240000000000468E-3</v>
      </c>
      <c r="AH67" s="105">
        <v>2.947000000000023E-3</v>
      </c>
      <c r="AI67" s="105">
        <v>2.9509999999998678E-3</v>
      </c>
      <c r="AJ67" s="105">
        <v>2.9540000000001271E-3</v>
      </c>
      <c r="AK67" s="105">
        <v>2.9389999999999477E-3</v>
      </c>
      <c r="AL67" s="105">
        <v>2.9210000000000325E-3</v>
      </c>
      <c r="AM67" s="105">
        <v>2.9069999999999114E-3</v>
      </c>
      <c r="AN67" s="105">
        <v>2.8850000000000065E-3</v>
      </c>
      <c r="AO67" s="105">
        <v>2.8670000000000158E-3</v>
      </c>
      <c r="AP67" s="105">
        <v>2.8519999999999488E-3</v>
      </c>
      <c r="AQ67" s="105">
        <v>2.8559999999999402E-3</v>
      </c>
      <c r="AR67" s="105">
        <v>2.8580000000000402E-3</v>
      </c>
      <c r="AS67" s="105">
        <v>2.8700000000000535E-3</v>
      </c>
      <c r="AT67" s="105">
        <v>2.8870000000000466E-3</v>
      </c>
      <c r="AU67" s="105">
        <v>2.8980000000000841E-3</v>
      </c>
      <c r="AV67" s="105">
        <v>2.9099999999999209E-3</v>
      </c>
      <c r="AW67" s="105">
        <v>2.9099999999999248E-3</v>
      </c>
      <c r="AX67" s="105">
        <v>2.9219999999999602E-3</v>
      </c>
      <c r="AY67" s="105">
        <v>2.9210000000000256E-3</v>
      </c>
      <c r="AZ67" s="105">
        <v>2.9250000000000309E-3</v>
      </c>
      <c r="BA67" s="105">
        <v>3.0000000000000178E-3</v>
      </c>
      <c r="BB67" s="105">
        <v>3.0000000000000174E-3</v>
      </c>
      <c r="BC67" s="105">
        <v>3.0000000000000486E-3</v>
      </c>
      <c r="BD67" s="105">
        <v>3.0000000000000794E-3</v>
      </c>
    </row>
    <row r="68" spans="1:56" x14ac:dyDescent="0.2">
      <c r="A68" s="104" t="s">
        <v>105</v>
      </c>
      <c r="B68" s="105">
        <v>50.843800000000144</v>
      </c>
      <c r="C68" s="105">
        <v>51.273499999999906</v>
      </c>
      <c r="D68" s="105">
        <v>51.739799999999704</v>
      </c>
      <c r="E68" s="105">
        <v>52.212300000000013</v>
      </c>
      <c r="F68" s="105">
        <v>52.646200000000455</v>
      </c>
      <c r="G68" s="105">
        <v>53.010699999999659</v>
      </c>
      <c r="H68" s="105">
        <v>53.295800000000128</v>
      </c>
      <c r="I68" s="105">
        <v>53.516200000000111</v>
      </c>
      <c r="J68" s="105">
        <v>53.696499999999503</v>
      </c>
      <c r="K68" s="105">
        <v>53.872399999999814</v>
      </c>
      <c r="L68" s="105">
        <v>54.070799999999963</v>
      </c>
      <c r="M68" s="105">
        <v>54.298000000000258</v>
      </c>
      <c r="N68" s="105">
        <v>54.547700000000908</v>
      </c>
      <c r="O68" s="105">
        <v>54.817799999999323</v>
      </c>
      <c r="P68" s="105">
        <v>55.102700000000766</v>
      </c>
      <c r="Q68" s="105">
        <v>55.397500000000491</v>
      </c>
      <c r="R68" s="105">
        <v>55.70449999999957</v>
      </c>
      <c r="S68" s="105">
        <v>56.024499999999442</v>
      </c>
      <c r="T68" s="105">
        <v>56.348199999999252</v>
      </c>
      <c r="U68" s="105">
        <v>56.663200000000501</v>
      </c>
      <c r="V68" s="105">
        <v>56.960799999999139</v>
      </c>
      <c r="W68" s="105">
        <v>57.237699999999833</v>
      </c>
      <c r="X68" s="105">
        <v>57.496999999999794</v>
      </c>
      <c r="Y68" s="105">
        <v>57.744800000000083</v>
      </c>
      <c r="Z68" s="105">
        <v>57.990700000000729</v>
      </c>
      <c r="AA68" s="105">
        <v>58.241800000000232</v>
      </c>
      <c r="AB68" s="105">
        <v>58.499700000000018</v>
      </c>
      <c r="AC68" s="105">
        <v>58.763400000000367</v>
      </c>
      <c r="AD68" s="105">
        <v>59.03489999999973</v>
      </c>
      <c r="AE68" s="105">
        <v>59.316100000000162</v>
      </c>
      <c r="AF68" s="105">
        <v>59.608199999999293</v>
      </c>
      <c r="AG68" s="105">
        <v>59.911300000000281</v>
      </c>
      <c r="AH68" s="105">
        <v>60.225100000000758</v>
      </c>
      <c r="AI68" s="105">
        <v>60.550100000000704</v>
      </c>
      <c r="AJ68" s="105">
        <v>60.886600000000485</v>
      </c>
      <c r="AK68" s="105">
        <v>61.233899999999124</v>
      </c>
      <c r="AL68" s="105">
        <v>61.592900000000469</v>
      </c>
      <c r="AM68" s="105">
        <v>61.960900000000485</v>
      </c>
      <c r="AN68" s="105">
        <v>62.329600000000916</v>
      </c>
      <c r="AO68" s="105">
        <v>62.687499999999091</v>
      </c>
      <c r="AP68" s="105">
        <v>63.026700000001078</v>
      </c>
      <c r="AQ68" s="105">
        <v>63.343599999999057</v>
      </c>
      <c r="AR68" s="105">
        <v>63.639900000000011</v>
      </c>
      <c r="AS68" s="105">
        <v>63.919899999999622</v>
      </c>
      <c r="AT68" s="105">
        <v>64.190599999999591</v>
      </c>
      <c r="AU68" s="105">
        <v>64.457200000000455</v>
      </c>
      <c r="AV68" s="105">
        <v>64.72069999999988</v>
      </c>
      <c r="AW68" s="105">
        <v>64.979499999999561</v>
      </c>
      <c r="AX68" s="105">
        <v>65.233270999999462</v>
      </c>
      <c r="AY68" s="105">
        <v>65.480709999999135</v>
      </c>
      <c r="AZ68" s="105">
        <v>65.721164999999786</v>
      </c>
      <c r="BA68" s="105">
        <v>65.954999999999075</v>
      </c>
      <c r="BB68" s="105">
        <v>66.183000000000604</v>
      </c>
      <c r="BC68" s="105">
        <v>66.405000000000186</v>
      </c>
      <c r="BD68" s="105">
        <v>66.625000000000469</v>
      </c>
    </row>
    <row r="69" spans="1:56" x14ac:dyDescent="0.2">
      <c r="A69" s="104" t="s">
        <v>102</v>
      </c>
      <c r="B69" s="105">
        <v>3.9083000000000423E-2</v>
      </c>
      <c r="C69" s="105">
        <v>3.9536999999999642E-2</v>
      </c>
      <c r="D69" s="105">
        <v>4.0008999999999302E-2</v>
      </c>
      <c r="E69" s="105">
        <v>4.0486000000000334E-2</v>
      </c>
      <c r="F69" s="105">
        <v>4.0955000000000352E-2</v>
      </c>
      <c r="G69" s="105">
        <v>4.140699999999823E-2</v>
      </c>
      <c r="H69" s="105">
        <v>4.1848000000001571E-2</v>
      </c>
      <c r="I69" s="105">
        <v>4.2275000000001124E-2</v>
      </c>
      <c r="J69" s="105">
        <v>4.2693000000001174E-2</v>
      </c>
      <c r="K69" s="105">
        <v>4.3101000000001104E-2</v>
      </c>
      <c r="L69" s="105">
        <v>4.3513999999999282E-2</v>
      </c>
      <c r="M69" s="105">
        <v>4.3916999999999103E-2</v>
      </c>
      <c r="N69" s="105">
        <v>4.4306999999999076E-2</v>
      </c>
      <c r="O69" s="105">
        <v>4.469999999999906E-2</v>
      </c>
      <c r="P69" s="105">
        <v>4.5122000000001335E-2</v>
      </c>
      <c r="Q69" s="105">
        <v>4.5573000000000884E-2</v>
      </c>
      <c r="R69" s="105">
        <v>4.6076999999998508E-2</v>
      </c>
      <c r="S69" s="105">
        <v>4.6621000000001411E-2</v>
      </c>
      <c r="T69" s="105">
        <v>4.7117000000000298E-2</v>
      </c>
      <c r="U69" s="105">
        <v>4.7465999999999724E-2</v>
      </c>
      <c r="V69" s="105">
        <v>4.7594000000000525E-2</v>
      </c>
      <c r="W69" s="105">
        <v>4.7456999999998625E-2</v>
      </c>
      <c r="X69" s="105">
        <v>4.7101000000000726E-2</v>
      </c>
      <c r="Y69" s="105">
        <v>4.6639999999999453E-2</v>
      </c>
      <c r="Z69" s="105">
        <v>4.6250000000000208E-2</v>
      </c>
      <c r="AA69" s="105">
        <v>4.6039999999999262E-2</v>
      </c>
      <c r="AB69" s="105">
        <v>4.6058000000001362E-2</v>
      </c>
      <c r="AC69" s="105">
        <v>4.6251000000001284E-2</v>
      </c>
      <c r="AD69" s="105">
        <v>4.6580000000000288E-2</v>
      </c>
      <c r="AE69" s="105">
        <v>4.6937000000001575E-2</v>
      </c>
      <c r="AF69" s="105">
        <v>4.7257999999999301E-2</v>
      </c>
      <c r="AG69" s="105">
        <v>4.7525999999999471E-2</v>
      </c>
      <c r="AH69" s="105">
        <v>4.776899999999952E-2</v>
      </c>
      <c r="AI69" s="105">
        <v>4.797400000000121E-2</v>
      </c>
      <c r="AJ69" s="105">
        <v>4.814300000000072E-2</v>
      </c>
      <c r="AK69" s="105">
        <v>4.8284999999999467E-2</v>
      </c>
      <c r="AL69" s="105">
        <v>4.8383000000000016E-2</v>
      </c>
      <c r="AM69" s="105">
        <v>4.8447999999999367E-2</v>
      </c>
      <c r="AN69" s="105">
        <v>4.8485000000000639E-2</v>
      </c>
      <c r="AO69" s="105">
        <v>4.8517000000000705E-2</v>
      </c>
      <c r="AP69" s="105">
        <v>4.8550000000000232E-2</v>
      </c>
      <c r="AQ69" s="105">
        <v>4.860800000000038E-2</v>
      </c>
      <c r="AR69" s="105">
        <v>4.8666000000001278E-2</v>
      </c>
      <c r="AS69" s="105">
        <v>4.8747000000001442E-2</v>
      </c>
      <c r="AT69" s="105">
        <v>4.8842000000000142E-2</v>
      </c>
      <c r="AU69" s="105">
        <v>4.896500000000005E-2</v>
      </c>
      <c r="AV69" s="105">
        <v>4.9117000000000056E-2</v>
      </c>
      <c r="AW69" s="105">
        <v>4.9290000000001347E-2</v>
      </c>
      <c r="AX69" s="105">
        <v>4.9489000000000637E-2</v>
      </c>
      <c r="AY69" s="105">
        <v>4.969200000000093E-2</v>
      </c>
      <c r="AZ69" s="105">
        <v>4.9896000000000523E-2</v>
      </c>
      <c r="BA69" s="105">
        <v>5.0000000000001196E-2</v>
      </c>
      <c r="BB69" s="105">
        <v>5.0999999999999587E-2</v>
      </c>
      <c r="BC69" s="105">
        <v>5.1000000000000774E-2</v>
      </c>
      <c r="BD69" s="105">
        <v>5.0999999999999449E-2</v>
      </c>
    </row>
    <row r="70" spans="1:56" x14ac:dyDescent="0.2">
      <c r="A70" s="104" t="s">
        <v>108</v>
      </c>
      <c r="B70" s="105">
        <v>0.59011800000001702</v>
      </c>
      <c r="C70" s="105">
        <v>0.60173099999997504</v>
      </c>
      <c r="D70" s="105">
        <v>0.61312300000000608</v>
      </c>
      <c r="E70" s="105">
        <v>0.62462100000000309</v>
      </c>
      <c r="F70" s="105">
        <v>0.63669599999999416</v>
      </c>
      <c r="G70" s="105">
        <v>0.64971600000000029</v>
      </c>
      <c r="H70" s="105">
        <v>0.66377000000000219</v>
      </c>
      <c r="I70" s="105">
        <v>0.67877400000000809</v>
      </c>
      <c r="J70" s="105">
        <v>0.69473199999999546</v>
      </c>
      <c r="K70" s="105">
        <v>0.71153300000000597</v>
      </c>
      <c r="L70" s="105">
        <v>0.72915900000000222</v>
      </c>
      <c r="M70" s="105">
        <v>0.74758700000000144</v>
      </c>
      <c r="N70" s="105">
        <v>0.76685500000000995</v>
      </c>
      <c r="O70" s="105">
        <v>0.78701299999999885</v>
      </c>
      <c r="P70" s="105">
        <v>0.80808300000000277</v>
      </c>
      <c r="Q70" s="105">
        <v>0.83008499999999763</v>
      </c>
      <c r="R70" s="105">
        <v>0.8530270000000032</v>
      </c>
      <c r="S70" s="105">
        <v>0.87686299999999795</v>
      </c>
      <c r="T70" s="105">
        <v>0.90145799999999998</v>
      </c>
      <c r="U70" s="105">
        <v>0.92662199999999351</v>
      </c>
      <c r="V70" s="105">
        <v>0.95221199999999051</v>
      </c>
      <c r="W70" s="105">
        <v>0.97822300000000573</v>
      </c>
      <c r="X70" s="105">
        <v>1.0046799999999974</v>
      </c>
      <c r="Y70" s="105">
        <v>1.0314999999999888</v>
      </c>
      <c r="Z70" s="105">
        <v>1.058660000000007</v>
      </c>
      <c r="AA70" s="105">
        <v>1.0861399999999972</v>
      </c>
      <c r="AB70" s="105">
        <v>1.1139899999999963</v>
      </c>
      <c r="AC70" s="105">
        <v>1.1423200000000062</v>
      </c>
      <c r="AD70" s="105">
        <v>1.1712199999999862</v>
      </c>
      <c r="AE70" s="105">
        <v>1.2007699999999948</v>
      </c>
      <c r="AF70" s="105">
        <v>1.2311200000000067</v>
      </c>
      <c r="AG70" s="105">
        <v>1.2622600004000026</v>
      </c>
      <c r="AH70" s="105">
        <v>1.2944100002000072</v>
      </c>
      <c r="AI70" s="105">
        <v>1.3281499996000001</v>
      </c>
      <c r="AJ70" s="105">
        <v>1.3641999996000023</v>
      </c>
      <c r="AK70" s="105">
        <v>1.4031299999000211</v>
      </c>
      <c r="AL70" s="105">
        <v>1.4448399996000121</v>
      </c>
      <c r="AM70" s="105">
        <v>1.4891900001999723</v>
      </c>
      <c r="AN70" s="105">
        <v>1.5364099998999854</v>
      </c>
      <c r="AO70" s="105">
        <v>1.5867500001999928</v>
      </c>
      <c r="AP70" s="105">
        <v>1.6402100000000024</v>
      </c>
      <c r="AQ70" s="105">
        <v>1.6971000000000023</v>
      </c>
      <c r="AR70" s="105">
        <v>1.7568200004000207</v>
      </c>
      <c r="AS70" s="105">
        <v>1.817270000400024</v>
      </c>
      <c r="AT70" s="105">
        <v>1.8757100001999822</v>
      </c>
      <c r="AU70" s="105">
        <v>1.9301699999000217</v>
      </c>
      <c r="AV70" s="105">
        <v>1.9797900005000089</v>
      </c>
      <c r="AW70" s="105">
        <v>2.0251400002999866</v>
      </c>
      <c r="AX70" s="105">
        <v>2.0675609998000408</v>
      </c>
      <c r="AY70" s="105">
        <v>2.1090989998999894</v>
      </c>
      <c r="AZ70" s="105">
        <v>2.1512889999999576</v>
      </c>
      <c r="BA70" s="105">
        <v>2.1940000000000244</v>
      </c>
      <c r="BB70" s="105">
        <v>2.2380000000000462</v>
      </c>
      <c r="BC70" s="105">
        <v>2.2829999999999693</v>
      </c>
      <c r="BD70" s="105">
        <v>2.3270000000000128</v>
      </c>
    </row>
    <row r="71" spans="1:56" x14ac:dyDescent="0.2">
      <c r="A71" s="104" t="s">
        <v>229</v>
      </c>
      <c r="B71" s="105">
        <v>55.634899999998304</v>
      </c>
      <c r="C71" s="105">
        <v>55.809800000001125</v>
      </c>
      <c r="D71" s="105">
        <v>55.953300000000816</v>
      </c>
      <c r="E71" s="105">
        <v>56.066799999999468</v>
      </c>
      <c r="F71" s="105">
        <v>56.152200000001017</v>
      </c>
      <c r="G71" s="105">
        <v>56.211899999998515</v>
      </c>
      <c r="H71" s="105">
        <v>56.247399999997782</v>
      </c>
      <c r="I71" s="105">
        <v>56.261999999999318</v>
      </c>
      <c r="J71" s="105">
        <v>56.263699999999439</v>
      </c>
      <c r="K71" s="105">
        <v>56.262099999999933</v>
      </c>
      <c r="L71" s="105">
        <v>56.265499999998113</v>
      </c>
      <c r="M71" s="105">
        <v>56.276299999998749</v>
      </c>
      <c r="N71" s="105">
        <v>56.296200000002791</v>
      </c>
      <c r="O71" s="105">
        <v>56.330900000001066</v>
      </c>
      <c r="P71" s="105">
        <v>56.386199999999747</v>
      </c>
      <c r="Q71" s="105">
        <v>56.466099999997162</v>
      </c>
      <c r="R71" s="105">
        <v>56.574299999997301</v>
      </c>
      <c r="S71" s="105">
        <v>56.709200000002305</v>
      </c>
      <c r="T71" s="105">
        <v>56.862899999997424</v>
      </c>
      <c r="U71" s="105">
        <v>57.023699999997369</v>
      </c>
      <c r="V71" s="105">
        <v>57.18330000000082</v>
      </c>
      <c r="W71" s="105">
        <v>57.339399999999976</v>
      </c>
      <c r="X71" s="105">
        <v>57.494500000000777</v>
      </c>
      <c r="Y71" s="105">
        <v>57.650499999999695</v>
      </c>
      <c r="Z71" s="105">
        <v>57.810799999999539</v>
      </c>
      <c r="AA71" s="105">
        <v>57.97830000000036</v>
      </c>
      <c r="AB71" s="105">
        <v>58.156700000000306</v>
      </c>
      <c r="AC71" s="105">
        <v>58.34670000000046</v>
      </c>
      <c r="AD71" s="105">
        <v>58.544899999999913</v>
      </c>
      <c r="AE71" s="105">
        <v>58.746700000000118</v>
      </c>
      <c r="AF71" s="105">
        <v>58.950800000000193</v>
      </c>
      <c r="AG71" s="105">
        <v>59.149300000000459</v>
      </c>
      <c r="AH71" s="105">
        <v>59.348999999999329</v>
      </c>
      <c r="AI71" s="105">
        <v>59.580199999999763</v>
      </c>
      <c r="AJ71" s="105">
        <v>59.884099999999819</v>
      </c>
      <c r="AK71" s="105">
        <v>60.286799999999765</v>
      </c>
      <c r="AL71" s="105">
        <v>60.802799999999756</v>
      </c>
      <c r="AM71" s="105">
        <v>61.414700000000551</v>
      </c>
      <c r="AN71" s="105">
        <v>62.076199999999616</v>
      </c>
      <c r="AO71" s="105">
        <v>62.722600000000057</v>
      </c>
      <c r="AP71" s="105">
        <v>63.306799999999718</v>
      </c>
      <c r="AQ71" s="105">
        <v>63.811899999999866</v>
      </c>
      <c r="AR71" s="105">
        <v>64.250299999999697</v>
      </c>
      <c r="AS71" s="105">
        <v>64.641100000000819</v>
      </c>
      <c r="AT71" s="105">
        <v>65.015699999999185</v>
      </c>
      <c r="AU71" s="105">
        <v>65.397099999999128</v>
      </c>
      <c r="AV71" s="105">
        <v>65.788599999999676</v>
      </c>
      <c r="AW71" s="105">
        <v>66.181600000000628</v>
      </c>
      <c r="AX71" s="105">
        <v>66.573504000000526</v>
      </c>
      <c r="AY71" s="105">
        <v>66.95901599999938</v>
      </c>
      <c r="AZ71" s="105">
        <v>67.334207999998441</v>
      </c>
      <c r="BA71" s="105">
        <v>67.699000000000893</v>
      </c>
      <c r="BB71" s="105">
        <v>68.057000000000713</v>
      </c>
      <c r="BC71" s="105">
        <v>68.405000000001408</v>
      </c>
      <c r="BD71" s="105">
        <v>68.744999999998868</v>
      </c>
    </row>
    <row r="72" spans="1:56" x14ac:dyDescent="0.2">
      <c r="A72" s="104" t="s">
        <v>109</v>
      </c>
      <c r="B72" s="105">
        <v>4.7133199999999791</v>
      </c>
      <c r="C72" s="105">
        <v>4.7581499999999757</v>
      </c>
      <c r="D72" s="105">
        <v>4.7935499999999394</v>
      </c>
      <c r="E72" s="105">
        <v>4.8221599999999842</v>
      </c>
      <c r="F72" s="105">
        <v>4.8478500000000198</v>
      </c>
      <c r="G72" s="105">
        <v>4.8736199999999865</v>
      </c>
      <c r="H72" s="105">
        <v>4.9001799999999909</v>
      </c>
      <c r="I72" s="105">
        <v>4.927239999999947</v>
      </c>
      <c r="J72" s="105">
        <v>4.9554999999999669</v>
      </c>
      <c r="K72" s="105">
        <v>4.985559999999948</v>
      </c>
      <c r="L72" s="105">
        <v>5.0178199999999409</v>
      </c>
      <c r="M72" s="105">
        <v>5.0512300000000208</v>
      </c>
      <c r="N72" s="105">
        <v>5.0855100000000553</v>
      </c>
      <c r="O72" s="105">
        <v>5.1223799999999562</v>
      </c>
      <c r="P72" s="105">
        <v>5.1641400000000237</v>
      </c>
      <c r="Q72" s="105">
        <v>5.2114399999999659</v>
      </c>
      <c r="R72" s="105">
        <v>5.2668299999999926</v>
      </c>
      <c r="S72" s="105">
        <v>5.327230000000009</v>
      </c>
      <c r="T72" s="105">
        <v>5.3809100000000463</v>
      </c>
      <c r="U72" s="105">
        <v>5.4121499999999001</v>
      </c>
      <c r="V72" s="105">
        <v>5.4103699999999506</v>
      </c>
      <c r="W72" s="105">
        <v>5.3706499999999302</v>
      </c>
      <c r="X72" s="105">
        <v>5.2980899999999052</v>
      </c>
      <c r="Y72" s="105">
        <v>5.2046299999999892</v>
      </c>
      <c r="Z72" s="105">
        <v>5.1076699999998292</v>
      </c>
      <c r="AA72" s="105">
        <v>5.0200599999999769</v>
      </c>
      <c r="AB72" s="105">
        <v>4.9455700000000116</v>
      </c>
      <c r="AC72" s="105">
        <v>4.8812499999999996</v>
      </c>
      <c r="AD72" s="105">
        <v>4.8251900000000765</v>
      </c>
      <c r="AE72" s="105">
        <v>4.7731699999997943</v>
      </c>
      <c r="AF72" s="105">
        <v>4.7220600000001882</v>
      </c>
      <c r="AG72" s="105">
        <v>4.6721600000000336</v>
      </c>
      <c r="AH72" s="105">
        <v>4.6248800000000232</v>
      </c>
      <c r="AI72" s="105">
        <v>4.5790799999999416</v>
      </c>
      <c r="AJ72" s="105">
        <v>4.5333300000000412</v>
      </c>
      <c r="AK72" s="105">
        <v>4.4865499999999248</v>
      </c>
      <c r="AL72" s="105">
        <v>4.4388999999998342</v>
      </c>
      <c r="AM72" s="105">
        <v>4.3905300000000782</v>
      </c>
      <c r="AN72" s="105">
        <v>4.3405099999998358</v>
      </c>
      <c r="AO72" s="105">
        <v>4.2877000000000693</v>
      </c>
      <c r="AP72" s="105">
        <v>4.2316600000000575</v>
      </c>
      <c r="AQ72" s="105">
        <v>4.1712599999998865</v>
      </c>
      <c r="AR72" s="105">
        <v>4.107720000000052</v>
      </c>
      <c r="AS72" s="105">
        <v>4.0459099999999459</v>
      </c>
      <c r="AT72" s="105">
        <v>3.9923499999999565</v>
      </c>
      <c r="AU72" s="105">
        <v>3.951519999999868</v>
      </c>
      <c r="AV72" s="105">
        <v>3.9254100000000203</v>
      </c>
      <c r="AW72" s="105">
        <v>3.9120599999997792</v>
      </c>
      <c r="AX72" s="105">
        <v>3.9071310000000836</v>
      </c>
      <c r="AY72" s="105">
        <v>3.904204000000127</v>
      </c>
      <c r="AZ72" s="105">
        <v>3.8985289999999564</v>
      </c>
      <c r="BA72" s="105">
        <v>3.888000000000063</v>
      </c>
      <c r="BB72" s="105">
        <v>3.8759999999999515</v>
      </c>
      <c r="BC72" s="105">
        <v>3.8610000000001077</v>
      </c>
      <c r="BD72" s="105">
        <v>3.8449999999998816</v>
      </c>
    </row>
    <row r="73" spans="1:56" x14ac:dyDescent="0.2">
      <c r="A73" s="104" t="s">
        <v>110</v>
      </c>
      <c r="B73" s="105">
        <v>8.5969800000002685</v>
      </c>
      <c r="C73" s="105">
        <v>8.8272699999999826</v>
      </c>
      <c r="D73" s="105">
        <v>9.0835700000001296</v>
      </c>
      <c r="E73" s="105">
        <v>9.350110000000047</v>
      </c>
      <c r="F73" s="105">
        <v>9.6042800000001041</v>
      </c>
      <c r="G73" s="105">
        <v>9.8314100000000213</v>
      </c>
      <c r="H73" s="105">
        <v>10.023499999999986</v>
      </c>
      <c r="I73" s="105">
        <v>10.189900000000106</v>
      </c>
      <c r="J73" s="105">
        <v>10.354499999999838</v>
      </c>
      <c r="K73" s="105">
        <v>10.550800000000134</v>
      </c>
      <c r="L73" s="105">
        <v>10.801999999999996</v>
      </c>
      <c r="M73" s="105">
        <v>11.117600000000175</v>
      </c>
      <c r="N73" s="105">
        <v>11.488100000000031</v>
      </c>
      <c r="O73" s="105">
        <v>11.89510000000009</v>
      </c>
      <c r="P73" s="105">
        <v>12.311199999999831</v>
      </c>
      <c r="Q73" s="105">
        <v>12.716199999999944</v>
      </c>
      <c r="R73" s="105">
        <v>13.104300000000013</v>
      </c>
      <c r="S73" s="105">
        <v>13.481400000000269</v>
      </c>
      <c r="T73" s="105">
        <v>13.85419999999994</v>
      </c>
      <c r="U73" s="105">
        <v>14.23390000000003</v>
      </c>
      <c r="V73" s="105">
        <v>14.628299999999893</v>
      </c>
      <c r="W73" s="105">
        <v>15.03950000000046</v>
      </c>
      <c r="X73" s="105">
        <v>15.463900000000146</v>
      </c>
      <c r="Y73" s="105">
        <v>15.896399999999929</v>
      </c>
      <c r="Z73" s="105">
        <v>16.330200000000168</v>
      </c>
      <c r="AA73" s="105">
        <v>16.760499996000057</v>
      </c>
      <c r="AB73" s="105">
        <v>17.185599997000367</v>
      </c>
      <c r="AC73" s="105">
        <v>17.608800003999864</v>
      </c>
      <c r="AD73" s="105">
        <v>18.036499999000018</v>
      </c>
      <c r="AE73" s="105">
        <v>18.477599996000105</v>
      </c>
      <c r="AF73" s="105">
        <v>18.938800002999812</v>
      </c>
      <c r="AG73" s="105">
        <v>19.421599996999927</v>
      </c>
      <c r="AH73" s="105">
        <v>19.924499996000112</v>
      </c>
      <c r="AI73" s="105">
        <v>20.446799998000358</v>
      </c>
      <c r="AJ73" s="105">
        <v>20.986499997999722</v>
      </c>
      <c r="AK73" s="105">
        <v>21.54199999999987</v>
      </c>
      <c r="AL73" s="105">
        <v>22.113400000000127</v>
      </c>
      <c r="AM73" s="105">
        <v>22.70019999999996</v>
      </c>
      <c r="AN73" s="105">
        <v>23.298600000000032</v>
      </c>
      <c r="AO73" s="105">
        <v>23.903799999999983</v>
      </c>
      <c r="AP73" s="105">
        <v>24.512099999999933</v>
      </c>
      <c r="AQ73" s="105">
        <v>25.121800000000821</v>
      </c>
      <c r="AR73" s="105">
        <v>25.732999999999954</v>
      </c>
      <c r="AS73" s="105">
        <v>26.346300000000525</v>
      </c>
      <c r="AT73" s="105">
        <v>26.962599999998954</v>
      </c>
      <c r="AU73" s="105">
        <v>27.582800000000745</v>
      </c>
      <c r="AV73" s="105">
        <v>28.206700000000438</v>
      </c>
      <c r="AW73" s="105">
        <v>28.833599999999301</v>
      </c>
      <c r="AX73" s="105">
        <v>29.463643000000467</v>
      </c>
      <c r="AY73" s="105">
        <v>30.096970000000031</v>
      </c>
      <c r="AZ73" s="105">
        <v>30.733755000000471</v>
      </c>
      <c r="BA73" s="105">
        <v>31.373999999999988</v>
      </c>
      <c r="BB73" s="105">
        <v>32.018000000000114</v>
      </c>
      <c r="BC73" s="105">
        <v>32.664999999999232</v>
      </c>
      <c r="BD73" s="105">
        <v>33.316000000000294</v>
      </c>
    </row>
    <row r="74" spans="1:56" x14ac:dyDescent="0.2">
      <c r="A74" s="104" t="s">
        <v>111</v>
      </c>
      <c r="B74" s="105">
        <v>2.8560000000000314E-2</v>
      </c>
      <c r="C74" s="105">
        <v>2.8868999999999451E-2</v>
      </c>
      <c r="D74" s="105">
        <v>2.9103999999999904E-2</v>
      </c>
      <c r="E74" s="105">
        <v>2.9278000000000109E-2</v>
      </c>
      <c r="F74" s="105">
        <v>2.9427000000000002E-2</v>
      </c>
      <c r="G74" s="105">
        <v>2.9577999999999747E-2</v>
      </c>
      <c r="H74" s="105">
        <v>2.9741999999999696E-2</v>
      </c>
      <c r="I74" s="105">
        <v>2.9901999999999658E-2</v>
      </c>
      <c r="J74" s="105">
        <v>3.0048999999999902E-2</v>
      </c>
      <c r="K74" s="105">
        <v>3.0177000000000297E-2</v>
      </c>
      <c r="L74" s="105">
        <v>3.0272000000000448E-2</v>
      </c>
      <c r="M74" s="105">
        <v>3.0333999999999819E-2</v>
      </c>
      <c r="N74" s="105">
        <v>3.0381000000000189E-2</v>
      </c>
      <c r="O74" s="105">
        <v>3.0382999999999789E-2</v>
      </c>
      <c r="P74" s="105">
        <v>3.0324999999999443E-2</v>
      </c>
      <c r="Q74" s="105">
        <v>3.0207000000000303E-2</v>
      </c>
      <c r="R74" s="105">
        <v>3.0004000000000131E-2</v>
      </c>
      <c r="S74" s="105">
        <v>2.974399999999966E-2</v>
      </c>
      <c r="T74" s="105">
        <v>2.9469000000000425E-2</v>
      </c>
      <c r="U74" s="105">
        <v>2.926200000000027E-2</v>
      </c>
      <c r="V74" s="105">
        <v>2.9164000000000335E-2</v>
      </c>
      <c r="W74" s="105">
        <v>2.9212000000000213E-2</v>
      </c>
      <c r="X74" s="105">
        <v>2.9378999999999558E-2</v>
      </c>
      <c r="Y74" s="105">
        <v>2.9622999999999913E-2</v>
      </c>
      <c r="Z74" s="105">
        <v>2.9894999999999883E-2</v>
      </c>
      <c r="AA74" s="105">
        <v>3.0147000000000292E-2</v>
      </c>
      <c r="AB74" s="105">
        <v>3.038200000000036E-2</v>
      </c>
      <c r="AC74" s="105">
        <v>3.0593999999999556E-2</v>
      </c>
      <c r="AD74" s="105">
        <v>3.0800999999999121E-2</v>
      </c>
      <c r="AE74" s="105">
        <v>3.0990999999999106E-2</v>
      </c>
      <c r="AF74" s="105">
        <v>3.117999999999916E-2</v>
      </c>
      <c r="AG74" s="105">
        <v>3.1373999999999007E-2</v>
      </c>
      <c r="AH74" s="105">
        <v>3.1544000000001439E-2</v>
      </c>
      <c r="AI74" s="105">
        <v>3.171999999999895E-2</v>
      </c>
      <c r="AJ74" s="105">
        <v>3.1896000000000813E-2</v>
      </c>
      <c r="AK74" s="105">
        <v>3.2084999999998642E-2</v>
      </c>
      <c r="AL74" s="105">
        <v>3.2295999999999575E-2</v>
      </c>
      <c r="AM74" s="105">
        <v>3.2509999999999289E-2</v>
      </c>
      <c r="AN74" s="105">
        <v>3.2732000000000157E-2</v>
      </c>
      <c r="AO74" s="105">
        <v>3.2955999999999194E-2</v>
      </c>
      <c r="AP74" s="105">
        <v>3.3188999999999906E-2</v>
      </c>
      <c r="AQ74" s="105">
        <v>3.3404999999999116E-2</v>
      </c>
      <c r="AR74" s="105">
        <v>3.3622999999998626E-2</v>
      </c>
      <c r="AS74" s="105">
        <v>3.3830999999999646E-2</v>
      </c>
      <c r="AT74" s="105">
        <v>3.4038000000000769E-2</v>
      </c>
      <c r="AU74" s="105">
        <v>3.4227999999999967E-2</v>
      </c>
      <c r="AV74" s="105">
        <v>3.4408000000000376E-2</v>
      </c>
      <c r="AW74" s="105">
        <v>3.4571000000000011E-2</v>
      </c>
      <c r="AX74" s="105">
        <v>3.4733000000000659E-2</v>
      </c>
      <c r="AY74" s="105">
        <v>3.4878999999999667E-2</v>
      </c>
      <c r="AZ74" s="105">
        <v>3.5000000000000822E-2</v>
      </c>
      <c r="BA74" s="105">
        <v>3.5000000000000815E-2</v>
      </c>
      <c r="BB74" s="105">
        <v>3.5000000000000274E-2</v>
      </c>
      <c r="BC74" s="105">
        <v>3.4999999999999157E-2</v>
      </c>
      <c r="BD74" s="105">
        <v>3.5000000000000003E-2</v>
      </c>
    </row>
    <row r="75" spans="1:56" x14ac:dyDescent="0.2">
      <c r="A75" s="104" t="s">
        <v>117</v>
      </c>
      <c r="B75" s="105">
        <v>4.2197699999999774</v>
      </c>
      <c r="C75" s="105">
        <v>4.2638400000997976</v>
      </c>
      <c r="D75" s="105">
        <v>4.2980899995002018</v>
      </c>
      <c r="E75" s="105">
        <v>4.3243600004998761</v>
      </c>
      <c r="F75" s="105">
        <v>4.3455500004001539</v>
      </c>
      <c r="G75" s="105">
        <v>4.3645100004000579</v>
      </c>
      <c r="H75" s="105">
        <v>4.3816000003001498</v>
      </c>
      <c r="I75" s="105">
        <v>4.3984799998999948</v>
      </c>
      <c r="J75" s="105">
        <v>4.4211300005001393</v>
      </c>
      <c r="K75" s="105">
        <v>4.4570799999999835</v>
      </c>
      <c r="L75" s="105">
        <v>4.5118999999999065</v>
      </c>
      <c r="M75" s="105">
        <v>4.5897799999999451</v>
      </c>
      <c r="N75" s="105">
        <v>4.6905999999999235</v>
      </c>
      <c r="O75" s="105">
        <v>4.8104999999999229</v>
      </c>
      <c r="P75" s="105">
        <v>4.9431399999999446</v>
      </c>
      <c r="Q75" s="105">
        <v>5.0847699999998603</v>
      </c>
      <c r="R75" s="105">
        <v>5.2297999999998712</v>
      </c>
      <c r="S75" s="105">
        <v>5.3814799999999412</v>
      </c>
      <c r="T75" s="105">
        <v>5.5548800000000389</v>
      </c>
      <c r="U75" s="105">
        <v>5.7706499999999004</v>
      </c>
      <c r="V75" s="105">
        <v>6.0410900000001027</v>
      </c>
      <c r="W75" s="105">
        <v>6.3743300000001399</v>
      </c>
      <c r="X75" s="105">
        <v>6.7588399999999167</v>
      </c>
      <c r="Y75" s="105">
        <v>7.1632399999999361</v>
      </c>
      <c r="Z75" s="105">
        <v>7.5442899999999549</v>
      </c>
      <c r="AA75" s="105">
        <v>7.8711700000003395</v>
      </c>
      <c r="AB75" s="105">
        <v>8.1325499999998545</v>
      </c>
      <c r="AC75" s="105">
        <v>8.3379899999999658</v>
      </c>
      <c r="AD75" s="105">
        <v>8.503300000000074</v>
      </c>
      <c r="AE75" s="105">
        <v>8.6537700000003746</v>
      </c>
      <c r="AF75" s="105">
        <v>8.8085500000001264</v>
      </c>
      <c r="AG75" s="105">
        <v>8.9711400000002879</v>
      </c>
      <c r="AH75" s="105">
        <v>9.1373400000000835</v>
      </c>
      <c r="AI75" s="105">
        <v>9.3098499999998765</v>
      </c>
      <c r="AJ75" s="105">
        <v>9.4902300000000412</v>
      </c>
      <c r="AK75" s="105">
        <v>9.6797499999999435</v>
      </c>
      <c r="AL75" s="105">
        <v>9.8814300000003463</v>
      </c>
      <c r="AM75" s="105">
        <v>10.09670000000005</v>
      </c>
      <c r="AN75" s="105">
        <v>10.323099999999933</v>
      </c>
      <c r="AO75" s="105">
        <v>10.556500000000227</v>
      </c>
      <c r="AP75" s="105">
        <v>10.794200000000087</v>
      </c>
      <c r="AQ75" s="105">
        <v>11.035200000000289</v>
      </c>
      <c r="AR75" s="105">
        <v>11.281499999999623</v>
      </c>
      <c r="AS75" s="105">
        <v>11.536600000000428</v>
      </c>
      <c r="AT75" s="105">
        <v>11.805500000000073</v>
      </c>
      <c r="AU75" s="105">
        <v>12.091500000000233</v>
      </c>
      <c r="AV75" s="105">
        <v>12.395899999999864</v>
      </c>
      <c r="AW75" s="105">
        <v>12.717200000000114</v>
      </c>
      <c r="AX75" s="105">
        <v>13.052607999999937</v>
      </c>
      <c r="AY75" s="105">
        <v>13.398180000000025</v>
      </c>
      <c r="AZ75" s="105">
        <v>13.750825999999993</v>
      </c>
      <c r="BA75" s="105">
        <v>14.109999999999932</v>
      </c>
      <c r="BB75" s="105">
        <v>14.475000000000158</v>
      </c>
      <c r="BC75" s="105">
        <v>14.848000000000285</v>
      </c>
      <c r="BD75" s="105">
        <v>15.225999999999814</v>
      </c>
    </row>
    <row r="76" spans="1:56" x14ac:dyDescent="0.2">
      <c r="A76" s="104" t="s">
        <v>115</v>
      </c>
      <c r="B76" s="105">
        <v>0.31933400000000284</v>
      </c>
      <c r="C76" s="105">
        <v>0.32175300000000967</v>
      </c>
      <c r="D76" s="105">
        <v>0.32372199998000301</v>
      </c>
      <c r="E76" s="105">
        <v>0.32522399996999701</v>
      </c>
      <c r="F76" s="105">
        <v>0.32628499994999643</v>
      </c>
      <c r="G76" s="105">
        <v>0.32696600000000087</v>
      </c>
      <c r="H76" s="105">
        <v>0.32719999997000826</v>
      </c>
      <c r="I76" s="105">
        <v>0.32712799995999936</v>
      </c>
      <c r="J76" s="105">
        <v>0.32722399996000329</v>
      </c>
      <c r="K76" s="105">
        <v>0.32809499999000524</v>
      </c>
      <c r="L76" s="105">
        <v>0.33017699999999867</v>
      </c>
      <c r="M76" s="105">
        <v>0.33362499996999712</v>
      </c>
      <c r="N76" s="105">
        <v>0.33829599996000348</v>
      </c>
      <c r="O76" s="105">
        <v>0.34389199999000186</v>
      </c>
      <c r="P76" s="105">
        <v>0.34997099999999504</v>
      </c>
      <c r="Q76" s="105">
        <v>0.35617099999999902</v>
      </c>
      <c r="R76" s="105">
        <v>0.36246100000000797</v>
      </c>
      <c r="S76" s="105">
        <v>0.36885999999001207</v>
      </c>
      <c r="T76" s="105">
        <v>0.37507999999000186</v>
      </c>
      <c r="U76" s="105">
        <v>0.38082499999000174</v>
      </c>
      <c r="V76" s="105">
        <v>0.38587800000000072</v>
      </c>
      <c r="W76" s="105">
        <v>0.39006899996000927</v>
      </c>
      <c r="X76" s="105">
        <v>0.39346499997000606</v>
      </c>
      <c r="Y76" s="105">
        <v>0.39642900002000608</v>
      </c>
      <c r="Z76" s="105">
        <v>0.39946999999000538</v>
      </c>
      <c r="AA76" s="105">
        <v>0.40293699999998883</v>
      </c>
      <c r="AB76" s="105">
        <v>0.40697700001699405</v>
      </c>
      <c r="AC76" s="105">
        <v>0.41144399999500708</v>
      </c>
      <c r="AD76" s="105">
        <v>0.41608899999500493</v>
      </c>
      <c r="AE76" s="105">
        <v>0.42058200001399126</v>
      </c>
      <c r="AF76" s="105">
        <v>0.42464600000000113</v>
      </c>
      <c r="AG76" s="105">
        <v>0.42821999997100119</v>
      </c>
      <c r="AH76" s="105">
        <v>0.43135899995998572</v>
      </c>
      <c r="AI76" s="105">
        <v>0.43419100004998595</v>
      </c>
      <c r="AJ76" s="105">
        <v>0.43688500004799186</v>
      </c>
      <c r="AK76" s="105">
        <v>0.43955200000000627</v>
      </c>
      <c r="AL76" s="105">
        <v>0.44225700000100809</v>
      </c>
      <c r="AM76" s="105">
        <v>0.44490999998500946</v>
      </c>
      <c r="AN76" s="105">
        <v>0.44734499996000154</v>
      </c>
      <c r="AO76" s="105">
        <v>0.44933299995399417</v>
      </c>
      <c r="AP76" s="105">
        <v>0.45071799999999013</v>
      </c>
      <c r="AQ76" s="105">
        <v>0.45144700003200172</v>
      </c>
      <c r="AR76" s="105">
        <v>0.45160199996701095</v>
      </c>
      <c r="AS76" s="105">
        <v>0.45133800000101693</v>
      </c>
      <c r="AT76" s="105">
        <v>0.45088399998598594</v>
      </c>
      <c r="AU76" s="105">
        <v>0.45041800000000065</v>
      </c>
      <c r="AV76" s="105">
        <v>0.44997499995199597</v>
      </c>
      <c r="AW76" s="105">
        <v>0.44956800002198394</v>
      </c>
      <c r="AX76" s="105">
        <v>0.44917300003200172</v>
      </c>
      <c r="AY76" s="105">
        <v>0.44879799999101111</v>
      </c>
      <c r="AZ76" s="105">
        <v>0.44842700000000801</v>
      </c>
      <c r="BA76" s="105">
        <v>0.44799999999999712</v>
      </c>
      <c r="BB76" s="105">
        <v>0.44800000000000584</v>
      </c>
      <c r="BC76" s="105">
        <v>0.44800000000001128</v>
      </c>
      <c r="BD76" s="105">
        <v>0.44699999999998297</v>
      </c>
    </row>
    <row r="77" spans="1:56" x14ac:dyDescent="0.2">
      <c r="A77" s="104" t="s">
        <v>218</v>
      </c>
      <c r="B77" s="105">
        <v>0.44728499999999849</v>
      </c>
      <c r="C77" s="105">
        <v>0.46019399996000909</v>
      </c>
      <c r="D77" s="105">
        <v>0.47453900000000487</v>
      </c>
      <c r="E77" s="105">
        <v>0.48986099999999771</v>
      </c>
      <c r="F77" s="105">
        <v>0.50551200000000263</v>
      </c>
      <c r="G77" s="105">
        <v>0.52107000000000558</v>
      </c>
      <c r="H77" s="105">
        <v>0.53640899999998948</v>
      </c>
      <c r="I77" s="105">
        <v>0.55181699999999423</v>
      </c>
      <c r="J77" s="105">
        <v>0.56783100000000075</v>
      </c>
      <c r="K77" s="105">
        <v>0.58515700000000359</v>
      </c>
      <c r="L77" s="105">
        <v>0.60436899999999572</v>
      </c>
      <c r="M77" s="105">
        <v>0.62541099999998717</v>
      </c>
      <c r="N77" s="105">
        <v>0.6482099999999934</v>
      </c>
      <c r="O77" s="105">
        <v>0.67323800000001754</v>
      </c>
      <c r="P77" s="105">
        <v>0.70110400000000628</v>
      </c>
      <c r="Q77" s="105">
        <v>0.7320960000000134</v>
      </c>
      <c r="R77" s="105">
        <v>0.76658899999999863</v>
      </c>
      <c r="S77" s="105">
        <v>0.80412499999999143</v>
      </c>
      <c r="T77" s="105">
        <v>0.84305000000002606</v>
      </c>
      <c r="U77" s="105">
        <v>0.88113799999998588</v>
      </c>
      <c r="V77" s="105">
        <v>0.91680800000002627</v>
      </c>
      <c r="W77" s="105">
        <v>0.94949299999998404</v>
      </c>
      <c r="X77" s="105">
        <v>0.97971799999999765</v>
      </c>
      <c r="Y77" s="105">
        <v>1.0083599999999682</v>
      </c>
      <c r="Z77" s="105">
        <v>1.0368299999999697</v>
      </c>
      <c r="AA77" s="105">
        <v>1.0662199999999775</v>
      </c>
      <c r="AB77" s="105">
        <v>1.0967100000000332</v>
      </c>
      <c r="AC77" s="105">
        <v>1.1281700000000123</v>
      </c>
      <c r="AD77" s="105">
        <v>1.1609399999999996</v>
      </c>
      <c r="AE77" s="105">
        <v>1.195419999999958</v>
      </c>
      <c r="AF77" s="105">
        <v>1.2318400000000134</v>
      </c>
      <c r="AG77" s="105">
        <v>1.2704900000000079</v>
      </c>
      <c r="AH77" s="105">
        <v>1.3113499999999794</v>
      </c>
      <c r="AI77" s="105">
        <v>1.3541899999999796</v>
      </c>
      <c r="AJ77" s="105">
        <v>1.3985700000000236</v>
      </c>
      <c r="AK77" s="105">
        <v>1.444200000000011</v>
      </c>
      <c r="AL77" s="105">
        <v>1.4910199999999867</v>
      </c>
      <c r="AM77" s="105">
        <v>1.5391199999999827</v>
      </c>
      <c r="AN77" s="105">
        <v>1.5885699999999716</v>
      </c>
      <c r="AO77" s="105">
        <v>1.6395600000000128</v>
      </c>
      <c r="AP77" s="105">
        <v>1.692149999999996</v>
      </c>
      <c r="AQ77" s="105">
        <v>1.7463599999999708</v>
      </c>
      <c r="AR77" s="105">
        <v>1.8021199996999691</v>
      </c>
      <c r="AS77" s="105">
        <v>1.859320000299989</v>
      </c>
      <c r="AT77" s="105">
        <v>1.9178500002999761</v>
      </c>
      <c r="AU77" s="105">
        <v>1.9775899999999653</v>
      </c>
      <c r="AV77" s="105">
        <v>2.0385000001999733</v>
      </c>
      <c r="AW77" s="105">
        <v>2.1005700003999781</v>
      </c>
      <c r="AX77" s="105">
        <v>2.1637650002000042</v>
      </c>
      <c r="AY77" s="105">
        <v>2.228075000099965</v>
      </c>
      <c r="AZ77" s="105">
        <v>2.2934930000000611</v>
      </c>
      <c r="BA77" s="105">
        <v>2.3599999999999448</v>
      </c>
      <c r="BB77" s="105">
        <v>2.4269999999999792</v>
      </c>
      <c r="BC77" s="105">
        <v>2.4959999999999987</v>
      </c>
      <c r="BD77" s="105">
        <v>2.565999999999987</v>
      </c>
    </row>
    <row r="78" spans="1:56" x14ac:dyDescent="0.2">
      <c r="A78" s="104" t="s">
        <v>118</v>
      </c>
      <c r="B78" s="105">
        <v>0.71182699999999732</v>
      </c>
      <c r="C78" s="105">
        <v>0.72625600000000157</v>
      </c>
      <c r="D78" s="105">
        <v>0.74149000000000764</v>
      </c>
      <c r="E78" s="105">
        <v>0.75628000000000051</v>
      </c>
      <c r="F78" s="105">
        <v>0.76894500000000909</v>
      </c>
      <c r="G78" s="105">
        <v>0.77846999999998812</v>
      </c>
      <c r="H78" s="105">
        <v>0.78415600000000052</v>
      </c>
      <c r="I78" s="105">
        <v>0.78675400000000195</v>
      </c>
      <c r="J78" s="105">
        <v>0.78849500000000705</v>
      </c>
      <c r="K78" s="105">
        <v>0.79246199999999489</v>
      </c>
      <c r="L78" s="105">
        <v>0.80085400000000473</v>
      </c>
      <c r="M78" s="105">
        <v>0.81450699999999465</v>
      </c>
      <c r="N78" s="105">
        <v>0.83266800000000651</v>
      </c>
      <c r="O78" s="105">
        <v>0.85411299999999879</v>
      </c>
      <c r="P78" s="105">
        <v>0.8768730000000049</v>
      </c>
      <c r="Q78" s="105">
        <v>0.89950900000000367</v>
      </c>
      <c r="R78" s="105">
        <v>0.92162599999999117</v>
      </c>
      <c r="S78" s="105">
        <v>0.94361699999997484</v>
      </c>
      <c r="T78" s="105">
        <v>0.96574200000000099</v>
      </c>
      <c r="U78" s="105">
        <v>0.98852000000001838</v>
      </c>
      <c r="V78" s="105">
        <v>1.0122800000000058</v>
      </c>
      <c r="W78" s="105">
        <v>1.0371499999999889</v>
      </c>
      <c r="X78" s="105">
        <v>1.0627999999999735</v>
      </c>
      <c r="Y78" s="105">
        <v>1.08856999999999</v>
      </c>
      <c r="Z78" s="105">
        <v>1.11353999999999</v>
      </c>
      <c r="AA78" s="105">
        <v>1.1371200000000241</v>
      </c>
      <c r="AB78" s="105">
        <v>1.1590599999999727</v>
      </c>
      <c r="AC78" s="105">
        <v>1.1797300000000195</v>
      </c>
      <c r="AD78" s="105">
        <v>1.1999099999999907</v>
      </c>
      <c r="AE78" s="105">
        <v>1.2207900000000131</v>
      </c>
      <c r="AF78" s="105">
        <v>1.2432299999999803</v>
      </c>
      <c r="AG78" s="105">
        <v>1.2675099999999992</v>
      </c>
      <c r="AH78" s="105">
        <v>1.2935200000000162</v>
      </c>
      <c r="AI78" s="105">
        <v>1.3211999999999922</v>
      </c>
      <c r="AJ78" s="105">
        <v>1.3503499999999804</v>
      </c>
      <c r="AK78" s="105">
        <v>1.3808400000000309</v>
      </c>
      <c r="AL78" s="105">
        <v>1.4126700000000367</v>
      </c>
      <c r="AM78" s="105">
        <v>1.445959999999981</v>
      </c>
      <c r="AN78" s="105">
        <v>1.4808399999999895</v>
      </c>
      <c r="AO78" s="105">
        <v>1.5174499999999587</v>
      </c>
      <c r="AP78" s="105">
        <v>1.5558799999999946</v>
      </c>
      <c r="AQ78" s="105">
        <v>1.5961499999999922</v>
      </c>
      <c r="AR78" s="105">
        <v>1.6381400000000288</v>
      </c>
      <c r="AS78" s="105">
        <v>1.6814900000000381</v>
      </c>
      <c r="AT78" s="105">
        <v>1.7257400000000309</v>
      </c>
      <c r="AU78" s="105">
        <v>1.7705299998999631</v>
      </c>
      <c r="AV78" s="105">
        <v>1.8156999997000367</v>
      </c>
      <c r="AW78" s="105">
        <v>1.8612799999999974</v>
      </c>
      <c r="AX78" s="105">
        <v>1.9072680003999565</v>
      </c>
      <c r="AY78" s="105">
        <v>1.9537229997000551</v>
      </c>
      <c r="AZ78" s="105">
        <v>2.0006940000000308</v>
      </c>
      <c r="BA78" s="105">
        <v>2.0479999999999348</v>
      </c>
      <c r="BB78" s="105">
        <v>2.0959999999999681</v>
      </c>
      <c r="BC78" s="105">
        <v>2.1439999999999726</v>
      </c>
      <c r="BD78" s="105">
        <v>2.1929999999999619</v>
      </c>
    </row>
    <row r="79" spans="1:56" x14ac:dyDescent="0.2">
      <c r="A79" s="104" t="s">
        <v>96</v>
      </c>
      <c r="B79" s="105">
        <v>0.30651500000000148</v>
      </c>
      <c r="C79" s="105">
        <v>0.30166599997001126</v>
      </c>
      <c r="D79" s="105">
        <v>0.29258499997999932</v>
      </c>
      <c r="E79" s="105">
        <v>0.28102100001000191</v>
      </c>
      <c r="F79" s="105">
        <v>0.26942599995999161</v>
      </c>
      <c r="G79" s="105">
        <v>0.25974699999999207</v>
      </c>
      <c r="H79" s="105">
        <v>0.25219400000999476</v>
      </c>
      <c r="I79" s="105">
        <v>0.24667699999000575</v>
      </c>
      <c r="J79" s="105">
        <v>0.24448499995999812</v>
      </c>
      <c r="K79" s="105">
        <v>0.24707799996000049</v>
      </c>
      <c r="L79" s="105">
        <v>0.25532500000000519</v>
      </c>
      <c r="M79" s="105">
        <v>0.27006300003000172</v>
      </c>
      <c r="N79" s="105">
        <v>0.29061700002999435</v>
      </c>
      <c r="O79" s="105">
        <v>0.31447500001999296</v>
      </c>
      <c r="P79" s="105">
        <v>0.33808600002999689</v>
      </c>
      <c r="Q79" s="105">
        <v>0.35889599999998639</v>
      </c>
      <c r="R79" s="105">
        <v>0.37602400000000641</v>
      </c>
      <c r="S79" s="105">
        <v>0.39017299999999633</v>
      </c>
      <c r="T79" s="105">
        <v>0.40232599999999824</v>
      </c>
      <c r="U79" s="105">
        <v>0.41413799999999934</v>
      </c>
      <c r="V79" s="105">
        <v>0.42684599999998979</v>
      </c>
      <c r="W79" s="105">
        <v>0.44062399999999668</v>
      </c>
      <c r="X79" s="105">
        <v>0.45514799999999989</v>
      </c>
      <c r="Y79" s="105">
        <v>0.47061000000000569</v>
      </c>
      <c r="Z79" s="105">
        <v>0.48714000000000673</v>
      </c>
      <c r="AA79" s="105">
        <v>0.50487099999997798</v>
      </c>
      <c r="AB79" s="105">
        <v>0.523998999999993</v>
      </c>
      <c r="AC79" s="105">
        <v>0.54463599999999668</v>
      </c>
      <c r="AD79" s="105">
        <v>0.5666730000000032</v>
      </c>
      <c r="AE79" s="105">
        <v>0.58993800000001062</v>
      </c>
      <c r="AF79" s="105">
        <v>0.61432300000000817</v>
      </c>
      <c r="AG79" s="105">
        <v>0.6397620000000025</v>
      </c>
      <c r="AH79" s="105">
        <v>0.66640700000000375</v>
      </c>
      <c r="AI79" s="105">
        <v>0.69461099999999942</v>
      </c>
      <c r="AJ79" s="105">
        <v>0.72481700000000548</v>
      </c>
      <c r="AK79" s="105">
        <v>0.75731700000000624</v>
      </c>
      <c r="AL79" s="105">
        <v>0.79221699999999295</v>
      </c>
      <c r="AM79" s="105">
        <v>0.82932699999999493</v>
      </c>
      <c r="AN79" s="105">
        <v>0.86841800000000224</v>
      </c>
      <c r="AO79" s="105">
        <v>0.90911100000000566</v>
      </c>
      <c r="AP79" s="105">
        <v>0.95110400000000139</v>
      </c>
      <c r="AQ79" s="105">
        <v>0.99429000000000245</v>
      </c>
      <c r="AR79" s="105">
        <v>1.0385899999999983</v>
      </c>
      <c r="AS79" s="105">
        <v>1.0837499999999847</v>
      </c>
      <c r="AT79" s="105">
        <v>1.1294200000000063</v>
      </c>
      <c r="AU79" s="105">
        <v>1.1753899999999879</v>
      </c>
      <c r="AV79" s="105">
        <v>1.221489999999996</v>
      </c>
      <c r="AW79" s="105">
        <v>1.2676899999999884</v>
      </c>
      <c r="AX79" s="105">
        <v>1.3138940000000026</v>
      </c>
      <c r="AY79" s="105">
        <v>1.3601040000000129</v>
      </c>
      <c r="AZ79" s="105">
        <v>1.4062800000000324</v>
      </c>
      <c r="BA79" s="105">
        <v>1.4519999999999942</v>
      </c>
      <c r="BB79" s="105">
        <v>1.4979999999999993</v>
      </c>
      <c r="BC79" s="105">
        <v>1.5449999999999715</v>
      </c>
      <c r="BD79" s="105">
        <v>1.5909999999999997</v>
      </c>
    </row>
    <row r="80" spans="1:56" x14ac:dyDescent="0.2">
      <c r="A80" s="104" t="s">
        <v>112</v>
      </c>
      <c r="B80" s="105">
        <v>8.6598000000000059</v>
      </c>
      <c r="C80" s="105">
        <v>8.7126800000001641</v>
      </c>
      <c r="D80" s="105">
        <v>8.7697599999998541</v>
      </c>
      <c r="E80" s="105">
        <v>8.8351400000001821</v>
      </c>
      <c r="F80" s="105">
        <v>8.9141800000000497</v>
      </c>
      <c r="G80" s="105">
        <v>9.0099200000000472</v>
      </c>
      <c r="H80" s="105">
        <v>9.1247500000001001</v>
      </c>
      <c r="I80" s="105">
        <v>9.2553800000000255</v>
      </c>
      <c r="J80" s="105">
        <v>9.3921100000000113</v>
      </c>
      <c r="K80" s="105">
        <v>9.5216699999999967</v>
      </c>
      <c r="L80" s="105">
        <v>9.6344999999999263</v>
      </c>
      <c r="M80" s="105">
        <v>9.727719999999918</v>
      </c>
      <c r="N80" s="105">
        <v>9.8041700000000684</v>
      </c>
      <c r="O80" s="105">
        <v>9.8671599999999753</v>
      </c>
      <c r="P80" s="105">
        <v>9.9224299999999879</v>
      </c>
      <c r="Q80" s="105">
        <v>9.9747399999999278</v>
      </c>
      <c r="R80" s="105">
        <v>10.023400000000048</v>
      </c>
      <c r="S80" s="105">
        <v>10.068300000000013</v>
      </c>
      <c r="T80" s="105">
        <v>10.11590000000011</v>
      </c>
      <c r="U80" s="105">
        <v>10.174200000000051</v>
      </c>
      <c r="V80" s="105">
        <v>10.248499999999927</v>
      </c>
      <c r="W80" s="105">
        <v>10.341900000000056</v>
      </c>
      <c r="X80" s="105">
        <v>10.451399999999969</v>
      </c>
      <c r="Y80" s="105">
        <v>10.569400000000106</v>
      </c>
      <c r="Z80" s="105">
        <v>10.684799999999987</v>
      </c>
      <c r="AA80" s="105">
        <v>10.789400000000017</v>
      </c>
      <c r="AB80" s="105">
        <v>10.880899999999949</v>
      </c>
      <c r="AC80" s="105">
        <v>10.96109999999995</v>
      </c>
      <c r="AD80" s="105">
        <v>11.03039999999989</v>
      </c>
      <c r="AE80" s="105">
        <v>11.090300000000067</v>
      </c>
      <c r="AF80" s="105">
        <v>11.142100000000049</v>
      </c>
      <c r="AG80" s="105">
        <v>11.184400000000011</v>
      </c>
      <c r="AH80" s="105">
        <v>11.216800000000013</v>
      </c>
      <c r="AI80" s="105">
        <v>11.243600000000452</v>
      </c>
      <c r="AJ80" s="105">
        <v>11.270499999999979</v>
      </c>
      <c r="AK80" s="105">
        <v>11.301200000000302</v>
      </c>
      <c r="AL80" s="105">
        <v>11.338800000000171</v>
      </c>
      <c r="AM80" s="105">
        <v>11.380900000000013</v>
      </c>
      <c r="AN80" s="105">
        <v>11.419599999999868</v>
      </c>
      <c r="AO80" s="105">
        <v>11.443799999999976</v>
      </c>
      <c r="AP80" s="105">
        <v>11.446000000000005</v>
      </c>
      <c r="AQ80" s="105">
        <v>11.422799999999963</v>
      </c>
      <c r="AR80" s="105">
        <v>11.378299999999872</v>
      </c>
      <c r="AS80" s="105">
        <v>11.321300000000045</v>
      </c>
      <c r="AT80" s="105">
        <v>11.26470000000003</v>
      </c>
      <c r="AU80" s="105">
        <v>11.217799999999986</v>
      </c>
      <c r="AV80" s="105">
        <v>11.183700000000043</v>
      </c>
      <c r="AW80" s="105">
        <v>11.159800000000013</v>
      </c>
      <c r="AX80" s="105">
        <v>11.142160999999863</v>
      </c>
      <c r="AY80" s="105">
        <v>11.124602999999935</v>
      </c>
      <c r="AZ80" s="105">
        <v>11.102572000000034</v>
      </c>
      <c r="BA80" s="105">
        <v>11.075000000000042</v>
      </c>
      <c r="BB80" s="105">
        <v>11.043999999999965</v>
      </c>
      <c r="BC80" s="105">
        <v>11.010999999999948</v>
      </c>
      <c r="BD80" s="105">
        <v>10.976999999999929</v>
      </c>
    </row>
    <row r="81" spans="1:56" x14ac:dyDescent="0.2">
      <c r="A81" s="104" t="s">
        <v>114</v>
      </c>
      <c r="B81" s="105">
        <v>9.4426000000001731E-2</v>
      </c>
      <c r="C81" s="105">
        <v>9.4185000000006694E-2</v>
      </c>
      <c r="D81" s="105">
        <v>9.3933999999997825E-2</v>
      </c>
      <c r="E81" s="105">
        <v>9.3630000000001407E-2</v>
      </c>
      <c r="F81" s="105">
        <v>9.3151999999998292E-2</v>
      </c>
      <c r="G81" s="105">
        <v>9.2448000000001265E-2</v>
      </c>
      <c r="H81" s="105">
        <v>9.1437000000004098E-2</v>
      </c>
      <c r="I81" s="105">
        <v>9.0183999999999473E-2</v>
      </c>
      <c r="J81" s="105">
        <v>8.9073000000001332E-2</v>
      </c>
      <c r="K81" s="105">
        <v>8.8568000000003463E-2</v>
      </c>
      <c r="L81" s="105">
        <v>8.9005000000002735E-2</v>
      </c>
      <c r="M81" s="105">
        <v>9.0571999999998973E-2</v>
      </c>
      <c r="N81" s="105">
        <v>9.3090999999998481E-2</v>
      </c>
      <c r="O81" s="105">
        <v>9.5985000000000903E-2</v>
      </c>
      <c r="P81" s="105">
        <v>9.8438999999999097E-2</v>
      </c>
      <c r="Q81" s="105">
        <v>9.9906000000001605E-2</v>
      </c>
      <c r="R81" s="105">
        <v>0.10014299999999995</v>
      </c>
      <c r="S81" s="105">
        <v>9.9379999999998747E-2</v>
      </c>
      <c r="T81" s="105">
        <v>9.8061999999999303E-2</v>
      </c>
      <c r="U81" s="105">
        <v>9.686900000000119E-2</v>
      </c>
      <c r="V81" s="105">
        <v>9.628300000000059E-2</v>
      </c>
      <c r="W81" s="105">
        <v>9.6453999999999054E-2</v>
      </c>
      <c r="X81" s="105">
        <v>9.7198000000000895E-2</v>
      </c>
      <c r="Y81" s="105">
        <v>9.8305000000000212E-2</v>
      </c>
      <c r="Z81" s="105">
        <v>9.9404999999999549E-2</v>
      </c>
      <c r="AA81" s="105">
        <v>0.10025500000000082</v>
      </c>
      <c r="AB81" s="105">
        <v>0.100796</v>
      </c>
      <c r="AC81" s="105">
        <v>0.10112199999999995</v>
      </c>
      <c r="AD81" s="105">
        <v>0.10130899999999959</v>
      </c>
      <c r="AE81" s="105">
        <v>0.10144200000000105</v>
      </c>
      <c r="AF81" s="105">
        <v>0.10161900000000008</v>
      </c>
      <c r="AG81" s="105">
        <v>0.10184900000000006</v>
      </c>
      <c r="AH81" s="105">
        <v>0.10209999999999975</v>
      </c>
      <c r="AI81" s="105">
        <v>0.10237499999999893</v>
      </c>
      <c r="AJ81" s="105">
        <v>0.10265600000000033</v>
      </c>
      <c r="AK81" s="105">
        <v>0.10294900000000012</v>
      </c>
      <c r="AL81" s="105">
        <v>0.1032589999999993</v>
      </c>
      <c r="AM81" s="105">
        <v>0.10358600000000062</v>
      </c>
      <c r="AN81" s="105">
        <v>0.10393000000000026</v>
      </c>
      <c r="AO81" s="105">
        <v>0.1042959999999932</v>
      </c>
      <c r="AP81" s="105">
        <v>0.10467700000000718</v>
      </c>
      <c r="AQ81" s="105">
        <v>0.10507499999999977</v>
      </c>
      <c r="AR81" s="105">
        <v>0.10548099999999998</v>
      </c>
      <c r="AS81" s="105">
        <v>0.10590900000000672</v>
      </c>
      <c r="AT81" s="105">
        <v>0.10635999999999281</v>
      </c>
      <c r="AU81" s="105">
        <v>0.10682300000000561</v>
      </c>
      <c r="AV81" s="105">
        <v>0.10731700000000059</v>
      </c>
      <c r="AW81" s="105">
        <v>0.10782500000000252</v>
      </c>
      <c r="AX81" s="105">
        <v>0.10833900000000095</v>
      </c>
      <c r="AY81" s="105">
        <v>0.108825000000002</v>
      </c>
      <c r="AZ81" s="105">
        <v>0.10930800000000516</v>
      </c>
      <c r="BA81" s="105">
        <v>0.10899999999999749</v>
      </c>
      <c r="BB81" s="105">
        <v>0.1110000000000021</v>
      </c>
      <c r="BC81" s="105">
        <v>0.11100000000000391</v>
      </c>
      <c r="BD81" s="105">
        <v>0.11100000000000555</v>
      </c>
    </row>
    <row r="82" spans="1:56" x14ac:dyDescent="0.2">
      <c r="A82" s="104" t="s">
        <v>113</v>
      </c>
      <c r="B82" s="105">
        <v>4.607399999999906E-2</v>
      </c>
      <c r="C82" s="105">
        <v>4.7186000000001581E-2</v>
      </c>
      <c r="D82" s="105">
        <v>4.8077000000001271E-2</v>
      </c>
      <c r="E82" s="105">
        <v>4.8737999999999206E-2</v>
      </c>
      <c r="F82" s="105">
        <v>4.9233999999999202E-2</v>
      </c>
      <c r="G82" s="105">
        <v>4.9585999999999374E-2</v>
      </c>
      <c r="H82" s="105">
        <v>4.9779999999999727E-2</v>
      </c>
      <c r="I82" s="105">
        <v>4.9843999999999562E-2</v>
      </c>
      <c r="J82" s="105">
        <v>4.9859999999999002E-2</v>
      </c>
      <c r="K82" s="105">
        <v>4.994600000000101E-2</v>
      </c>
      <c r="L82" s="105">
        <v>5.0178999999998565E-2</v>
      </c>
      <c r="M82" s="105">
        <v>5.0583999999999879E-2</v>
      </c>
      <c r="N82" s="105">
        <v>5.1156999999999259E-2</v>
      </c>
      <c r="O82" s="105">
        <v>5.1828999999998959E-2</v>
      </c>
      <c r="P82" s="105">
        <v>5.2533999999999657E-2</v>
      </c>
      <c r="Q82" s="105">
        <v>5.3190000000001007E-2</v>
      </c>
      <c r="R82" s="105">
        <v>5.3797000000001899E-2</v>
      </c>
      <c r="S82" s="105">
        <v>5.4372999999999998E-2</v>
      </c>
      <c r="T82" s="105">
        <v>5.4877999999998289E-2</v>
      </c>
      <c r="U82" s="105">
        <v>5.5294999999998831E-2</v>
      </c>
      <c r="V82" s="105">
        <v>5.5603999999999813E-2</v>
      </c>
      <c r="W82" s="105">
        <v>5.5788999999997924E-2</v>
      </c>
      <c r="X82" s="105">
        <v>5.5861000000002346E-2</v>
      </c>
      <c r="Y82" s="105">
        <v>5.5847999999999808E-2</v>
      </c>
      <c r="Z82" s="105">
        <v>5.5814999999999781E-2</v>
      </c>
      <c r="AA82" s="105">
        <v>5.5811000000002498E-2</v>
      </c>
      <c r="AB82" s="105">
        <v>5.5836999999998145E-2</v>
      </c>
      <c r="AC82" s="105">
        <v>5.5880999999998758E-2</v>
      </c>
      <c r="AD82" s="105">
        <v>5.5947999999998478E-2</v>
      </c>
      <c r="AE82" s="105">
        <v>5.6045999999998153E-2</v>
      </c>
      <c r="AF82" s="105">
        <v>5.6174999999998601E-2</v>
      </c>
      <c r="AG82" s="105">
        <v>5.6327000000000342E-2</v>
      </c>
      <c r="AH82" s="105">
        <v>5.6518000000000533E-2</v>
      </c>
      <c r="AI82" s="105">
        <v>5.6707999999999474E-2</v>
      </c>
      <c r="AJ82" s="105">
        <v>5.6861000000997121E-2</v>
      </c>
      <c r="AK82" s="105">
        <v>5.6951000000000231E-2</v>
      </c>
      <c r="AL82" s="105">
        <v>5.697099999699784E-2</v>
      </c>
      <c r="AM82" s="105">
        <v>5.6926999998002013E-2</v>
      </c>
      <c r="AN82" s="105">
        <v>5.6841000003997826E-2</v>
      </c>
      <c r="AO82" s="105">
        <v>5.6727999998999502E-2</v>
      </c>
      <c r="AP82" s="105">
        <v>5.6638000000002062E-2</v>
      </c>
      <c r="AQ82" s="105">
        <v>5.6551999998000216E-2</v>
      </c>
      <c r="AR82" s="105">
        <v>5.64700000039993E-2</v>
      </c>
      <c r="AS82" s="105">
        <v>5.6414000000999651E-2</v>
      </c>
      <c r="AT82" s="105">
        <v>5.6381999994999557E-2</v>
      </c>
      <c r="AU82" s="105">
        <v>5.6376999999999691E-2</v>
      </c>
      <c r="AV82" s="105">
        <v>5.6411999997000584E-2</v>
      </c>
      <c r="AW82" s="105">
        <v>5.6479999999999829E-2</v>
      </c>
      <c r="AX82" s="105">
        <v>5.6564999997999459E-2</v>
      </c>
      <c r="AY82" s="105">
        <v>5.6672999998999753E-2</v>
      </c>
      <c r="AZ82" s="105">
        <v>5.6772000000000176E-2</v>
      </c>
      <c r="BA82" s="105">
        <v>5.700000000000037E-2</v>
      </c>
      <c r="BB82" s="105">
        <v>5.6999999999997872E-2</v>
      </c>
      <c r="BC82" s="105">
        <v>5.6999999999999801E-2</v>
      </c>
      <c r="BD82" s="105">
        <v>5.7000000000001924E-2</v>
      </c>
    </row>
    <row r="83" spans="1:56" x14ac:dyDescent="0.2">
      <c r="A83" s="104" t="s">
        <v>116</v>
      </c>
      <c r="B83" s="105">
        <v>5.6217899999999537</v>
      </c>
      <c r="C83" s="105">
        <v>5.7804799999998933</v>
      </c>
      <c r="D83" s="105">
        <v>5.9415699999999703</v>
      </c>
      <c r="E83" s="105">
        <v>6.104529999999964</v>
      </c>
      <c r="F83" s="105">
        <v>6.2687100000000004</v>
      </c>
      <c r="G83" s="105">
        <v>6.4337299999999784</v>
      </c>
      <c r="H83" s="105">
        <v>6.5992099999999887</v>
      </c>
      <c r="I83" s="105">
        <v>6.7655200000000351</v>
      </c>
      <c r="J83" s="105">
        <v>6.9339100000000649</v>
      </c>
      <c r="K83" s="105">
        <v>7.1061500000000057</v>
      </c>
      <c r="L83" s="105">
        <v>7.2834600000000194</v>
      </c>
      <c r="M83" s="105">
        <v>7.4664899999999994</v>
      </c>
      <c r="N83" s="105">
        <v>7.6548200000000861</v>
      </c>
      <c r="O83" s="105">
        <v>7.8474700000000546</v>
      </c>
      <c r="P83" s="105">
        <v>8.0428999999999107</v>
      </c>
      <c r="Q83" s="105">
        <v>8.2400600000000619</v>
      </c>
      <c r="R83" s="105">
        <v>8.4386000000000241</v>
      </c>
      <c r="S83" s="105">
        <v>8.6391100000000502</v>
      </c>
      <c r="T83" s="105">
        <v>8.8425799999999395</v>
      </c>
      <c r="U83" s="105">
        <v>9.0504699999998675</v>
      </c>
      <c r="V83" s="105">
        <v>9.2638099999999444</v>
      </c>
      <c r="W83" s="105">
        <v>9.4832700000000294</v>
      </c>
      <c r="X83" s="105">
        <v>9.7085399999999957</v>
      </c>
      <c r="Y83" s="105">
        <v>9.9386900000000882</v>
      </c>
      <c r="Z83" s="105">
        <v>10.172300000000078</v>
      </c>
      <c r="AA83" s="105">
        <v>10.408500000000082</v>
      </c>
      <c r="AB83" s="105">
        <v>10.646699999999957</v>
      </c>
      <c r="AC83" s="105">
        <v>10.887600000000051</v>
      </c>
      <c r="AD83" s="105">
        <v>11.133499999999975</v>
      </c>
      <c r="AE83" s="105">
        <v>11.387199999999988</v>
      </c>
      <c r="AF83" s="105">
        <v>11.650699999999896</v>
      </c>
      <c r="AG83" s="105">
        <v>11.924899999999937</v>
      </c>
      <c r="AH83" s="105">
        <v>12.208800000000176</v>
      </c>
      <c r="AI83" s="105">
        <v>12.500500000000445</v>
      </c>
      <c r="AJ83" s="105">
        <v>12.796900000000248</v>
      </c>
      <c r="AK83" s="105">
        <v>13.095999999999787</v>
      </c>
      <c r="AL83" s="105">
        <v>13.397000000000309</v>
      </c>
      <c r="AM83" s="105">
        <v>13.700299999999793</v>
      </c>
      <c r="AN83" s="105">
        <v>14.006399999999847</v>
      </c>
      <c r="AO83" s="105">
        <v>14.316199999999499</v>
      </c>
      <c r="AP83" s="105">
        <v>14.63039999999941</v>
      </c>
      <c r="AQ83" s="105">
        <v>14.948899999999465</v>
      </c>
      <c r="AR83" s="105">
        <v>15.271100000000027</v>
      </c>
      <c r="AS83" s="105">
        <v>15.596200000000575</v>
      </c>
      <c r="AT83" s="105">
        <v>15.923600000000501</v>
      </c>
      <c r="AU83" s="105">
        <v>16.252400000001131</v>
      </c>
      <c r="AV83" s="105">
        <v>16.582500000000369</v>
      </c>
      <c r="AW83" s="105">
        <v>16.913499999999928</v>
      </c>
      <c r="AX83" s="105">
        <v>17.245346000000215</v>
      </c>
      <c r="AY83" s="105">
        <v>17.577841999999478</v>
      </c>
      <c r="AZ83" s="105">
        <v>17.910812000000242</v>
      </c>
      <c r="BA83" s="105">
        <v>18.243999999999843</v>
      </c>
      <c r="BB83" s="105">
        <v>18.577000000000645</v>
      </c>
      <c r="BC83" s="105">
        <v>18.909999999999279</v>
      </c>
      <c r="BD83" s="105">
        <v>19.240999999999417</v>
      </c>
    </row>
    <row r="84" spans="1:56" x14ac:dyDescent="0.2">
      <c r="A84" s="104" t="s">
        <v>106</v>
      </c>
      <c r="B84" s="105">
        <v>4.7929999999999744E-2</v>
      </c>
      <c r="C84" s="105">
        <v>4.9628999999998813E-2</v>
      </c>
      <c r="D84" s="105">
        <v>5.1269000000001043E-2</v>
      </c>
      <c r="E84" s="105">
        <v>5.2880000000000156E-2</v>
      </c>
      <c r="F84" s="105">
        <v>5.4519999999998764E-2</v>
      </c>
      <c r="G84" s="105">
        <v>5.6223000000001806E-2</v>
      </c>
      <c r="H84" s="105">
        <v>5.7995000000001969E-2</v>
      </c>
      <c r="I84" s="105">
        <v>5.9871999999999356E-2</v>
      </c>
      <c r="J84" s="105">
        <v>6.19310000000012E-2</v>
      </c>
      <c r="K84" s="105">
        <v>6.4280999999998395E-2</v>
      </c>
      <c r="L84" s="105">
        <v>6.6977000000003062E-2</v>
      </c>
      <c r="M84" s="105">
        <v>7.0029000000001396E-2</v>
      </c>
      <c r="N84" s="105">
        <v>7.341999999999814E-2</v>
      </c>
      <c r="O84" s="105">
        <v>7.7233000000002439E-2</v>
      </c>
      <c r="P84" s="105">
        <v>8.1561999999996471E-2</v>
      </c>
      <c r="Q84" s="105">
        <v>8.643900000000071E-2</v>
      </c>
      <c r="R84" s="105">
        <v>9.1939000000002172E-2</v>
      </c>
      <c r="S84" s="105">
        <v>9.7977999999997734E-2</v>
      </c>
      <c r="T84" s="105">
        <v>0.10422600000000237</v>
      </c>
      <c r="U84" s="105">
        <v>0.11026300000000012</v>
      </c>
      <c r="V84" s="105">
        <v>0.11578399999999811</v>
      </c>
      <c r="W84" s="105">
        <v>0.12068099999999983</v>
      </c>
      <c r="X84" s="105">
        <v>0.12508300000000022</v>
      </c>
      <c r="Y84" s="105">
        <v>0.12916300000000155</v>
      </c>
      <c r="Z84" s="105">
        <v>0.13318899999000214</v>
      </c>
      <c r="AA84" s="105">
        <v>0.13740000000000008</v>
      </c>
      <c r="AB84" s="105">
        <v>0.14176699998000228</v>
      </c>
      <c r="AC84" s="105">
        <v>0.14627300000000257</v>
      </c>
      <c r="AD84" s="105">
        <v>0.15116999999000144</v>
      </c>
      <c r="AE84" s="105">
        <v>0.15673499998999771</v>
      </c>
      <c r="AF84" s="105">
        <v>0.16316499999999298</v>
      </c>
      <c r="AG84" s="105">
        <v>0.17059599997000449</v>
      </c>
      <c r="AH84" s="105">
        <v>0.17890399998000414</v>
      </c>
      <c r="AI84" s="105">
        <v>0.18761899999998774</v>
      </c>
      <c r="AJ84" s="105">
        <v>0.1960789999499917</v>
      </c>
      <c r="AK84" s="105">
        <v>0.20382599999999901</v>
      </c>
      <c r="AL84" s="105">
        <v>0.21067300001000069</v>
      </c>
      <c r="AM84" s="105">
        <v>0.21678500001000275</v>
      </c>
      <c r="AN84" s="105">
        <v>0.22245199997999149</v>
      </c>
      <c r="AO84" s="105">
        <v>0.22813399997999062</v>
      </c>
      <c r="AP84" s="105">
        <v>0.23418100000000261</v>
      </c>
      <c r="AQ84" s="105">
        <v>0.24065400002999629</v>
      </c>
      <c r="AR84" s="105">
        <v>0.24746300000000523</v>
      </c>
      <c r="AS84" s="105">
        <v>0.25450300002000398</v>
      </c>
      <c r="AT84" s="105">
        <v>0.26162299999001182</v>
      </c>
      <c r="AU84" s="105">
        <v>0.26869100000000251</v>
      </c>
      <c r="AV84" s="105">
        <v>0.2757129999599931</v>
      </c>
      <c r="AW84" s="105">
        <v>0.28273100003000751</v>
      </c>
      <c r="AX84" s="105">
        <v>0.28976300005000449</v>
      </c>
      <c r="AY84" s="105">
        <v>0.29684699996000652</v>
      </c>
      <c r="AZ84" s="105">
        <v>0.30398199999999292</v>
      </c>
      <c r="BA84" s="105">
        <v>0.31100000000000733</v>
      </c>
      <c r="BB84" s="105">
        <v>0.31900000000000456</v>
      </c>
      <c r="BC84" s="105">
        <v>0.32600000000000579</v>
      </c>
      <c r="BD84" s="105">
        <v>0.3330000000000094</v>
      </c>
    </row>
    <row r="85" spans="1:56" x14ac:dyDescent="0.2">
      <c r="A85" s="104" t="s">
        <v>119</v>
      </c>
      <c r="B85" s="105">
        <v>0.70493399999999073</v>
      </c>
      <c r="C85" s="105">
        <v>0.71368400000000287</v>
      </c>
      <c r="D85" s="105">
        <v>0.72194799999998416</v>
      </c>
      <c r="E85" s="105">
        <v>0.72991599999999623</v>
      </c>
      <c r="F85" s="105">
        <v>0.73784699999999048</v>
      </c>
      <c r="G85" s="105">
        <v>0.74584099999998321</v>
      </c>
      <c r="H85" s="105">
        <v>0.75410099999998637</v>
      </c>
      <c r="I85" s="105">
        <v>0.76242400000001431</v>
      </c>
      <c r="J85" s="105">
        <v>0.77012500000001771</v>
      </c>
      <c r="K85" s="105">
        <v>0.77625400000000833</v>
      </c>
      <c r="L85" s="105">
        <v>0.78015300000001175</v>
      </c>
      <c r="M85" s="105">
        <v>0.78173199999998388</v>
      </c>
      <c r="N85" s="105">
        <v>0.78124599999997835</v>
      </c>
      <c r="O85" s="105">
        <v>0.77894799999998654</v>
      </c>
      <c r="P85" s="105">
        <v>0.77521899999998822</v>
      </c>
      <c r="Q85" s="105">
        <v>0.77043500000001619</v>
      </c>
      <c r="R85" s="105">
        <v>0.76445900000002143</v>
      </c>
      <c r="S85" s="105">
        <v>0.75750600000000323</v>
      </c>
      <c r="T85" s="105">
        <v>0.75073099999999882</v>
      </c>
      <c r="U85" s="105">
        <v>0.74566500000002667</v>
      </c>
      <c r="V85" s="105">
        <v>0.74330900000002609</v>
      </c>
      <c r="W85" s="105">
        <v>0.74428899999999976</v>
      </c>
      <c r="X85" s="105">
        <v>0.74813400000000507</v>
      </c>
      <c r="Y85" s="105">
        <v>0.7534840000000177</v>
      </c>
      <c r="Z85" s="105">
        <v>0.75834200000002561</v>
      </c>
      <c r="AA85" s="105">
        <v>0.76129100000001482</v>
      </c>
      <c r="AB85" s="105">
        <v>0.76186100000001422</v>
      </c>
      <c r="AC85" s="105">
        <v>0.76050999999996649</v>
      </c>
      <c r="AD85" s="105">
        <v>0.75795200000000951</v>
      </c>
      <c r="AE85" s="105">
        <v>0.75527800000000822</v>
      </c>
      <c r="AF85" s="105">
        <v>0.75330099999997158</v>
      </c>
      <c r="AG85" s="105">
        <v>0.75226299999999457</v>
      </c>
      <c r="AH85" s="105">
        <v>0.75188399999998379</v>
      </c>
      <c r="AI85" s="105">
        <v>0.75185699999999966</v>
      </c>
      <c r="AJ85" s="105">
        <v>0.75165200000001786</v>
      </c>
      <c r="AK85" s="105">
        <v>0.75094599999997136</v>
      </c>
      <c r="AL85" s="105">
        <v>0.74960099999999419</v>
      </c>
      <c r="AM85" s="105">
        <v>0.74786899999998802</v>
      </c>
      <c r="AN85" s="105">
        <v>0.74631400000001857</v>
      </c>
      <c r="AO85" s="105">
        <v>0.74569299999998251</v>
      </c>
      <c r="AP85" s="105">
        <v>0.74655600000000977</v>
      </c>
      <c r="AQ85" s="105">
        <v>0.7491000000000303</v>
      </c>
      <c r="AR85" s="105">
        <v>0.75309099999997742</v>
      </c>
      <c r="AS85" s="105">
        <v>0.75808100000000045</v>
      </c>
      <c r="AT85" s="105">
        <v>0.76339300000002785</v>
      </c>
      <c r="AU85" s="105">
        <v>0.76851400000001702</v>
      </c>
      <c r="AV85" s="105">
        <v>0.77330299999998853</v>
      </c>
      <c r="AW85" s="105">
        <v>0.77785899999999941</v>
      </c>
      <c r="AX85" s="105">
        <v>0.78222500000000039</v>
      </c>
      <c r="AY85" s="105">
        <v>0.78650799999999332</v>
      </c>
      <c r="AZ85" s="105">
        <v>0.79078200000001519</v>
      </c>
      <c r="BA85" s="105">
        <v>0.79499999999999704</v>
      </c>
      <c r="BB85" s="105">
        <v>0.79900000000000215</v>
      </c>
      <c r="BC85" s="105">
        <v>0.80300000000000138</v>
      </c>
      <c r="BD85" s="105">
        <v>0.80600000000000427</v>
      </c>
    </row>
    <row r="86" spans="1:56" x14ac:dyDescent="0.2">
      <c r="A86" s="104" t="s">
        <v>122</v>
      </c>
      <c r="B86" s="105">
        <v>3.8731099996000551</v>
      </c>
      <c r="C86" s="105">
        <v>3.9378300000000634</v>
      </c>
      <c r="D86" s="105">
        <v>3.998309999499909</v>
      </c>
      <c r="E86" s="105">
        <v>4.0620399997000263</v>
      </c>
      <c r="F86" s="105">
        <v>4.1391000003000649</v>
      </c>
      <c r="G86" s="105">
        <v>4.2359999998998727</v>
      </c>
      <c r="H86" s="105">
        <v>4.3565700002999987</v>
      </c>
      <c r="I86" s="105">
        <v>4.496870000299797</v>
      </c>
      <c r="J86" s="105">
        <v>4.6461800003998208</v>
      </c>
      <c r="K86" s="105">
        <v>4.7893200004000205</v>
      </c>
      <c r="L86" s="105">
        <v>4.9154699996001705</v>
      </c>
      <c r="M86" s="105">
        <v>5.0204900000000769</v>
      </c>
      <c r="N86" s="105">
        <v>5.1079100004000537</v>
      </c>
      <c r="O86" s="105">
        <v>5.1839100002999601</v>
      </c>
      <c r="P86" s="105">
        <v>5.2581599997999691</v>
      </c>
      <c r="Q86" s="105">
        <v>5.3376200003999408</v>
      </c>
      <c r="R86" s="105">
        <v>5.4245199996000384</v>
      </c>
      <c r="S86" s="105">
        <v>5.5163600001001187</v>
      </c>
      <c r="T86" s="105">
        <v>5.6096900004999606</v>
      </c>
      <c r="U86" s="105">
        <v>5.699220000000091</v>
      </c>
      <c r="V86" s="105">
        <v>5.7814599998299867</v>
      </c>
      <c r="W86" s="105">
        <v>5.8540900002900766</v>
      </c>
      <c r="X86" s="105">
        <v>5.9192900004899833</v>
      </c>
      <c r="Y86" s="105">
        <v>5.9833499997899704</v>
      </c>
      <c r="Z86" s="105">
        <v>6.0550899999049417</v>
      </c>
      <c r="AA86" s="105">
        <v>6.1401000000000749</v>
      </c>
      <c r="AB86" s="105">
        <v>6.2418099999999814</v>
      </c>
      <c r="AC86" s="105">
        <v>6.3564699999999066</v>
      </c>
      <c r="AD86" s="105">
        <v>6.4738399999999539</v>
      </c>
      <c r="AE86" s="105">
        <v>6.5795599999999768</v>
      </c>
      <c r="AF86" s="105">
        <v>6.6636500000000209</v>
      </c>
      <c r="AG86" s="105">
        <v>6.7223099999999434</v>
      </c>
      <c r="AH86" s="105">
        <v>6.7594900000000004</v>
      </c>
      <c r="AI86" s="105">
        <v>6.7825700000000717</v>
      </c>
      <c r="AJ86" s="105">
        <v>6.8025999999998978</v>
      </c>
      <c r="AK86" s="105">
        <v>6.8277599999999925</v>
      </c>
      <c r="AL86" s="105">
        <v>6.8603800000000943</v>
      </c>
      <c r="AM86" s="105">
        <v>6.8983999999999712</v>
      </c>
      <c r="AN86" s="105">
        <v>6.9403199999999146</v>
      </c>
      <c r="AO86" s="105">
        <v>6.9832699999999202</v>
      </c>
      <c r="AP86" s="105">
        <v>7.025219999999921</v>
      </c>
      <c r="AQ86" s="105">
        <v>7.0658100000000754</v>
      </c>
      <c r="AR86" s="105">
        <v>7.1064000000000114</v>
      </c>
      <c r="AS86" s="105">
        <v>7.1485700000000216</v>
      </c>
      <c r="AT86" s="105">
        <v>7.1945600000000214</v>
      </c>
      <c r="AU86" s="105">
        <v>7.2456999999999043</v>
      </c>
      <c r="AV86" s="105">
        <v>7.3028399999999722</v>
      </c>
      <c r="AW86" s="105">
        <v>7.364879999999971</v>
      </c>
      <c r="AX86" s="105">
        <v>7.4288869999999232</v>
      </c>
      <c r="AY86" s="105">
        <v>7.4907759999999977</v>
      </c>
      <c r="AZ86" s="105">
        <v>7.5476519999999425</v>
      </c>
      <c r="BA86" s="105">
        <v>7.5979999999999634</v>
      </c>
      <c r="BB86" s="105">
        <v>7.6429999999998639</v>
      </c>
      <c r="BC86" s="105">
        <v>7.6849999999999392</v>
      </c>
      <c r="BD86" s="105">
        <v>7.7260000000000195</v>
      </c>
    </row>
    <row r="87" spans="1:56" x14ac:dyDescent="0.2">
      <c r="A87" s="104" t="s">
        <v>121</v>
      </c>
      <c r="B87" s="105">
        <v>2.7166599999999939</v>
      </c>
      <c r="C87" s="105">
        <v>2.7981200001000359</v>
      </c>
      <c r="D87" s="105">
        <v>2.8821099997001021</v>
      </c>
      <c r="E87" s="105">
        <v>2.9689900005000398</v>
      </c>
      <c r="F87" s="105">
        <v>3.0592500004000582</v>
      </c>
      <c r="G87" s="105">
        <v>3.1532599999999116</v>
      </c>
      <c r="H87" s="105">
        <v>3.251160000000068</v>
      </c>
      <c r="I87" s="105">
        <v>3.352839999999909</v>
      </c>
      <c r="J87" s="105">
        <v>3.4580999999999804</v>
      </c>
      <c r="K87" s="105">
        <v>3.5666600000000495</v>
      </c>
      <c r="L87" s="105">
        <v>3.6782900000000267</v>
      </c>
      <c r="M87" s="105">
        <v>3.7929399999999633</v>
      </c>
      <c r="N87" s="105">
        <v>3.9106599999999512</v>
      </c>
      <c r="O87" s="105">
        <v>4.0313499999999909</v>
      </c>
      <c r="P87" s="105">
        <v>4.1548900000000328</v>
      </c>
      <c r="Q87" s="105">
        <v>4.2811899999998646</v>
      </c>
      <c r="R87" s="105">
        <v>4.4101600000000092</v>
      </c>
      <c r="S87" s="105">
        <v>4.5417999999999576</v>
      </c>
      <c r="T87" s="105">
        <v>4.6763600000000478</v>
      </c>
      <c r="U87" s="105">
        <v>4.8141400000000871</v>
      </c>
      <c r="V87" s="105">
        <v>4.955329999999968</v>
      </c>
      <c r="W87" s="105">
        <v>5.0999499999999074</v>
      </c>
      <c r="X87" s="105">
        <v>5.2478399999999841</v>
      </c>
      <c r="Y87" s="105">
        <v>5.3988099999998784</v>
      </c>
      <c r="Z87" s="105">
        <v>5.5526199999998846</v>
      </c>
      <c r="AA87" s="105">
        <v>5.7090500000000928</v>
      </c>
      <c r="AB87" s="105">
        <v>5.8678500000000557</v>
      </c>
      <c r="AC87" s="105">
        <v>6.0288799999999876</v>
      </c>
      <c r="AD87" s="105">
        <v>6.1920300000000674</v>
      </c>
      <c r="AE87" s="105">
        <v>6.3572199999999821</v>
      </c>
      <c r="AF87" s="105">
        <v>6.5242799999999805</v>
      </c>
      <c r="AG87" s="105">
        <v>6.6930599999999609</v>
      </c>
      <c r="AH87" s="105">
        <v>6.8631600000000388</v>
      </c>
      <c r="AI87" s="105">
        <v>7.0338199999999231</v>
      </c>
      <c r="AJ87" s="105">
        <v>7.2041499999999452</v>
      </c>
      <c r="AK87" s="105">
        <v>7.3734299999999866</v>
      </c>
      <c r="AL87" s="105">
        <v>7.5414099999998179</v>
      </c>
      <c r="AM87" s="105">
        <v>7.7079700000001363</v>
      </c>
      <c r="AN87" s="105">
        <v>7.8726599999996552</v>
      </c>
      <c r="AO87" s="105">
        <v>8.0350200000000029</v>
      </c>
      <c r="AP87" s="105">
        <v>8.1947800000000068</v>
      </c>
      <c r="AQ87" s="105">
        <v>8.3515999999998591</v>
      </c>
      <c r="AR87" s="105">
        <v>8.505649999999763</v>
      </c>
      <c r="AS87" s="105">
        <v>8.6577800000004554</v>
      </c>
      <c r="AT87" s="105">
        <v>8.8092200000002467</v>
      </c>
      <c r="AU87" s="105">
        <v>8.9608299999998184</v>
      </c>
      <c r="AV87" s="105">
        <v>9.112869999999635</v>
      </c>
      <c r="AW87" s="105">
        <v>9.2650699999996835</v>
      </c>
      <c r="AX87" s="105">
        <v>9.4171670000000223</v>
      </c>
      <c r="AY87" s="105">
        <v>9.5686880000003143</v>
      </c>
      <c r="AZ87" s="105">
        <v>9.7192649999999894</v>
      </c>
      <c r="BA87" s="105">
        <v>9.8689999999998061</v>
      </c>
      <c r="BB87" s="105">
        <v>10.01700000000057</v>
      </c>
      <c r="BC87" s="105">
        <v>10.164000000000199</v>
      </c>
      <c r="BD87" s="105">
        <v>10.310999999999984</v>
      </c>
    </row>
    <row r="88" spans="1:56" x14ac:dyDescent="0.2">
      <c r="A88" s="104" t="s">
        <v>83</v>
      </c>
      <c r="B88" s="105">
        <v>4.4230699999999237</v>
      </c>
      <c r="C88" s="105">
        <v>4.4388100000000295</v>
      </c>
      <c r="D88" s="105">
        <v>4.4539899999998482</v>
      </c>
      <c r="E88" s="105">
        <v>4.4690399999999597</v>
      </c>
      <c r="F88" s="105">
        <v>4.4845199999999119</v>
      </c>
      <c r="G88" s="105">
        <v>4.5008600000000669</v>
      </c>
      <c r="H88" s="105">
        <v>4.5180999999999285</v>
      </c>
      <c r="I88" s="105">
        <v>4.5361999999999583</v>
      </c>
      <c r="J88" s="105">
        <v>4.5554199999999261</v>
      </c>
      <c r="K88" s="105">
        <v>4.5760300000000731</v>
      </c>
      <c r="L88" s="105">
        <v>4.5981299999999239</v>
      </c>
      <c r="M88" s="105">
        <v>4.6214199999999037</v>
      </c>
      <c r="N88" s="105">
        <v>4.645409999999865</v>
      </c>
      <c r="O88" s="105">
        <v>4.6696099999999889</v>
      </c>
      <c r="P88" s="105">
        <v>4.6934300000000215</v>
      </c>
      <c r="Q88" s="105">
        <v>4.7161199999999583</v>
      </c>
      <c r="R88" s="105">
        <v>4.7379500000000041</v>
      </c>
      <c r="S88" s="105">
        <v>4.758150000000037</v>
      </c>
      <c r="T88" s="105">
        <v>4.7736799999999464</v>
      </c>
      <c r="U88" s="105">
        <v>4.7806299999999711</v>
      </c>
      <c r="V88" s="105">
        <v>4.7763700000000853</v>
      </c>
      <c r="W88" s="105">
        <v>4.760000000000038</v>
      </c>
      <c r="X88" s="105">
        <v>4.7328600000001364</v>
      </c>
      <c r="Y88" s="105">
        <v>4.6975299999999116</v>
      </c>
      <c r="Z88" s="105">
        <v>4.6578000000000674</v>
      </c>
      <c r="AA88" s="105">
        <v>4.6167599999998616</v>
      </c>
      <c r="AB88" s="105">
        <v>4.5748900000000967</v>
      </c>
      <c r="AC88" s="105">
        <v>4.5323999999998934</v>
      </c>
      <c r="AD88" s="105">
        <v>4.4918999999999132</v>
      </c>
      <c r="AE88" s="105">
        <v>4.4564300000001431</v>
      </c>
      <c r="AF88" s="105">
        <v>4.4280700000001039</v>
      </c>
      <c r="AG88" s="105">
        <v>4.4080799999999236</v>
      </c>
      <c r="AH88" s="105">
        <v>4.3958199999999934</v>
      </c>
      <c r="AI88" s="105">
        <v>4.3889499999999178</v>
      </c>
      <c r="AJ88" s="105">
        <v>4.383919999999927</v>
      </c>
      <c r="AK88" s="105">
        <v>4.3780600000000556</v>
      </c>
      <c r="AL88" s="105">
        <v>4.3706999999999825</v>
      </c>
      <c r="AM88" s="105">
        <v>4.3622699999999703</v>
      </c>
      <c r="AN88" s="105">
        <v>4.3524299999999094</v>
      </c>
      <c r="AO88" s="105">
        <v>4.3410799999999581</v>
      </c>
      <c r="AP88" s="105">
        <v>4.3281500000000523</v>
      </c>
      <c r="AQ88" s="105">
        <v>4.313370000000039</v>
      </c>
      <c r="AR88" s="105">
        <v>4.2965300000000246</v>
      </c>
      <c r="AS88" s="105">
        <v>4.2778100000000849</v>
      </c>
      <c r="AT88" s="105">
        <v>4.257529999999873</v>
      </c>
      <c r="AU88" s="105">
        <v>4.2360199999998676</v>
      </c>
      <c r="AV88" s="105">
        <v>4.2132700000000032</v>
      </c>
      <c r="AW88" s="105">
        <v>4.1893500000000827</v>
      </c>
      <c r="AX88" s="105">
        <v>4.1647830000000976</v>
      </c>
      <c r="AY88" s="105">
        <v>4.140147999999984</v>
      </c>
      <c r="AZ88" s="105">
        <v>4.1159470000000802</v>
      </c>
      <c r="BA88" s="105">
        <v>4.0929999999999849</v>
      </c>
      <c r="BB88" s="105">
        <v>4.0690000000000142</v>
      </c>
      <c r="BC88" s="105">
        <v>4.0470000000000281</v>
      </c>
      <c r="BD88" s="105">
        <v>4.0240000000001066</v>
      </c>
    </row>
    <row r="89" spans="1:56" x14ac:dyDescent="0.2">
      <c r="A89" s="104" t="s">
        <v>120</v>
      </c>
      <c r="B89" s="105">
        <v>4.7086399998000141</v>
      </c>
      <c r="C89" s="105">
        <v>4.7931500004000798</v>
      </c>
      <c r="D89" s="105">
        <v>4.8765599995001612</v>
      </c>
      <c r="E89" s="105">
        <v>4.9606599994997698</v>
      </c>
      <c r="F89" s="105">
        <v>5.0479399999999579</v>
      </c>
      <c r="G89" s="105">
        <v>5.1403600000000873</v>
      </c>
      <c r="H89" s="105">
        <v>5.2382399999999283</v>
      </c>
      <c r="I89" s="105">
        <v>5.3414199999999479</v>
      </c>
      <c r="J89" s="105">
        <v>5.4505500000001197</v>
      </c>
      <c r="K89" s="105">
        <v>5.5662699999998342</v>
      </c>
      <c r="L89" s="105">
        <v>5.6888400000000043</v>
      </c>
      <c r="M89" s="105">
        <v>5.8186699999998401</v>
      </c>
      <c r="N89" s="105">
        <v>5.955270000000187</v>
      </c>
      <c r="O89" s="105">
        <v>6.0966900000000486</v>
      </c>
      <c r="P89" s="105">
        <v>6.2403299999998376</v>
      </c>
      <c r="Q89" s="105">
        <v>6.3841899999998377</v>
      </c>
      <c r="R89" s="105">
        <v>6.527540000000144</v>
      </c>
      <c r="S89" s="105">
        <v>6.6705699999998265</v>
      </c>
      <c r="T89" s="105">
        <v>6.8133499999998088</v>
      </c>
      <c r="U89" s="105">
        <v>6.9562999999997626</v>
      </c>
      <c r="V89" s="105">
        <v>7.0997299999998766</v>
      </c>
      <c r="W89" s="105">
        <v>7.243389999999942</v>
      </c>
      <c r="X89" s="105">
        <v>7.3869800000002916</v>
      </c>
      <c r="Y89" s="105">
        <v>7.5306999999998707</v>
      </c>
      <c r="Z89" s="105">
        <v>7.6749099999999757</v>
      </c>
      <c r="AA89" s="105">
        <v>7.8198099999998814</v>
      </c>
      <c r="AB89" s="105">
        <v>7.9655499999999053</v>
      </c>
      <c r="AC89" s="105">
        <v>8.1119499999998084</v>
      </c>
      <c r="AD89" s="105">
        <v>8.258480000000187</v>
      </c>
      <c r="AE89" s="105">
        <v>8.4044000000000789</v>
      </c>
      <c r="AF89" s="105">
        <v>8.5492000000000008</v>
      </c>
      <c r="AG89" s="105">
        <v>8.6925700000001367</v>
      </c>
      <c r="AH89" s="105">
        <v>8.8347299999998885</v>
      </c>
      <c r="AI89" s="105">
        <v>8.9765500000001079</v>
      </c>
      <c r="AJ89" s="105">
        <v>9.1191800000002008</v>
      </c>
      <c r="AK89" s="105">
        <v>9.2634000000000416</v>
      </c>
      <c r="AL89" s="105">
        <v>9.4094600000002178</v>
      </c>
      <c r="AM89" s="105">
        <v>9.5568899999999495</v>
      </c>
      <c r="AN89" s="105">
        <v>9.7050299999998852</v>
      </c>
      <c r="AO89" s="105">
        <v>9.8528700000000171</v>
      </c>
      <c r="AP89" s="105">
        <v>9.9996199999999575</v>
      </c>
      <c r="AQ89" s="105">
        <v>10.145099999999969</v>
      </c>
      <c r="AR89" s="105">
        <v>10.289200000000283</v>
      </c>
      <c r="AS89" s="105">
        <v>10.431800000000113</v>
      </c>
      <c r="AT89" s="105">
        <v>10.572500000000083</v>
      </c>
      <c r="AU89" s="105">
        <v>10.7111</v>
      </c>
      <c r="AV89" s="105">
        <v>10.847300000000022</v>
      </c>
      <c r="AW89" s="105">
        <v>10.981199999999962</v>
      </c>
      <c r="AX89" s="105">
        <v>11.112945000000076</v>
      </c>
      <c r="AY89" s="105">
        <v>11.242855999999845</v>
      </c>
      <c r="AZ89" s="105">
        <v>11.371184999999974</v>
      </c>
      <c r="BA89" s="105">
        <v>11.498000000000053</v>
      </c>
      <c r="BB89" s="105">
        <v>11.622999999999978</v>
      </c>
      <c r="BC89" s="105">
        <v>11.74599999999997</v>
      </c>
      <c r="BD89" s="105">
        <v>11.866999999999896</v>
      </c>
    </row>
    <row r="90" spans="1:56" x14ac:dyDescent="0.2">
      <c r="A90" s="104" t="s">
        <v>123</v>
      </c>
      <c r="B90" s="105">
        <v>10.366299999999955</v>
      </c>
      <c r="C90" s="105">
        <v>10.398400000000093</v>
      </c>
      <c r="D90" s="105">
        <v>10.426400000000013</v>
      </c>
      <c r="E90" s="105">
        <v>10.454099999999988</v>
      </c>
      <c r="F90" s="105">
        <v>10.486600000000033</v>
      </c>
      <c r="G90" s="105">
        <v>10.52730000000011</v>
      </c>
      <c r="H90" s="105">
        <v>10.578500000000002</v>
      </c>
      <c r="I90" s="105">
        <v>10.637099999999949</v>
      </c>
      <c r="J90" s="105">
        <v>10.693799999999959</v>
      </c>
      <c r="K90" s="105">
        <v>10.73600000000004</v>
      </c>
      <c r="L90" s="105">
        <v>10.754799999999909</v>
      </c>
      <c r="M90" s="105">
        <v>10.747000000000094</v>
      </c>
      <c r="N90" s="105">
        <v>10.716299999999967</v>
      </c>
      <c r="O90" s="105">
        <v>10.669699999999979</v>
      </c>
      <c r="P90" s="105">
        <v>10.617199999999936</v>
      </c>
      <c r="Q90" s="105">
        <v>10.56679999999994</v>
      </c>
      <c r="R90" s="105">
        <v>10.519799999999988</v>
      </c>
      <c r="S90" s="105">
        <v>10.475000000000007</v>
      </c>
      <c r="T90" s="105">
        <v>10.435000000000016</v>
      </c>
      <c r="U90" s="105">
        <v>10.402100000000045</v>
      </c>
      <c r="V90" s="105">
        <v>10.377699999999907</v>
      </c>
      <c r="W90" s="105">
        <v>10.36359999999995</v>
      </c>
      <c r="X90" s="105">
        <v>10.359100000000003</v>
      </c>
      <c r="Y90" s="105">
        <v>10.359600000000063</v>
      </c>
      <c r="Z90" s="105">
        <v>10.358099999999997</v>
      </c>
      <c r="AA90" s="105">
        <v>10.349799999999963</v>
      </c>
      <c r="AB90" s="105">
        <v>10.333000000000155</v>
      </c>
      <c r="AC90" s="105">
        <v>10.308999999999964</v>
      </c>
      <c r="AD90" s="105">
        <v>10.28009999999991</v>
      </c>
      <c r="AE90" s="105">
        <v>10.249999999999991</v>
      </c>
      <c r="AF90" s="105">
        <v>10.221100000000112</v>
      </c>
      <c r="AG90" s="105">
        <v>10.193999999999923</v>
      </c>
      <c r="AH90" s="105">
        <v>10.167900000000065</v>
      </c>
      <c r="AI90" s="105">
        <v>10.141999999999973</v>
      </c>
      <c r="AJ90" s="105">
        <v>10.115099999999979</v>
      </c>
      <c r="AK90" s="105">
        <v>10.086499999999894</v>
      </c>
      <c r="AL90" s="105">
        <v>10.055900000000031</v>
      </c>
      <c r="AM90" s="105">
        <v>10.023899999999967</v>
      </c>
      <c r="AN90" s="105">
        <v>9.9912000000000027</v>
      </c>
      <c r="AO90" s="105">
        <v>9.9589399999999468</v>
      </c>
      <c r="AP90" s="105">
        <v>9.9278400000001295</v>
      </c>
      <c r="AQ90" s="105">
        <v>9.8982000000000046</v>
      </c>
      <c r="AR90" s="105">
        <v>9.8696799999999687</v>
      </c>
      <c r="AS90" s="105">
        <v>9.8417000000000936</v>
      </c>
      <c r="AT90" s="105">
        <v>9.8133299999998957</v>
      </c>
      <c r="AU90" s="105">
        <v>9.7839199999999789</v>
      </c>
      <c r="AV90" s="105">
        <v>9.7532799999998598</v>
      </c>
      <c r="AW90" s="105">
        <v>9.7215600000000872</v>
      </c>
      <c r="AX90" s="105">
        <v>9.6888470000000311</v>
      </c>
      <c r="AY90" s="105">
        <v>9.6553609999998891</v>
      </c>
      <c r="AZ90" s="105">
        <v>9.6212539999999933</v>
      </c>
      <c r="BA90" s="105">
        <v>9.5870000000000335</v>
      </c>
      <c r="BB90" s="105">
        <v>9.5510000000000144</v>
      </c>
      <c r="BC90" s="105">
        <v>9.5149999999999011</v>
      </c>
      <c r="BD90" s="105">
        <v>9.4779999999998488</v>
      </c>
    </row>
    <row r="91" spans="1:56" x14ac:dyDescent="0.2">
      <c r="A91" s="104" t="s">
        <v>125</v>
      </c>
      <c r="B91" s="105">
        <v>114.83499999999988</v>
      </c>
      <c r="C91" s="105">
        <v>117.92200000000047</v>
      </c>
      <c r="D91" s="105">
        <v>121.05999999999774</v>
      </c>
      <c r="E91" s="105">
        <v>124.24200001999978</v>
      </c>
      <c r="F91" s="105">
        <v>127.46500001000018</v>
      </c>
      <c r="G91" s="105">
        <v>130.72399999000015</v>
      </c>
      <c r="H91" s="105">
        <v>134.01099997000205</v>
      </c>
      <c r="I91" s="105">
        <v>137.32200000000017</v>
      </c>
      <c r="J91" s="105">
        <v>140.66600000000116</v>
      </c>
      <c r="K91" s="105">
        <v>144.05400000000071</v>
      </c>
      <c r="L91" s="105">
        <v>147.49000001999957</v>
      </c>
      <c r="M91" s="105">
        <v>150.97899999999851</v>
      </c>
      <c r="N91" s="105">
        <v>154.50599999000019</v>
      </c>
      <c r="O91" s="105">
        <v>158.04399996999931</v>
      </c>
      <c r="P91" s="105">
        <v>161.55600003999993</v>
      </c>
      <c r="Q91" s="105">
        <v>165.01199997000458</v>
      </c>
      <c r="R91" s="105">
        <v>168.40200002000128</v>
      </c>
      <c r="S91" s="105">
        <v>171.7289999700071</v>
      </c>
      <c r="T91" s="105">
        <v>175.00100000999433</v>
      </c>
      <c r="U91" s="105">
        <v>178.23300001999806</v>
      </c>
      <c r="V91" s="105">
        <v>181.43700004999883</v>
      </c>
      <c r="W91" s="105">
        <v>184.6160000300039</v>
      </c>
      <c r="X91" s="105">
        <v>187.76600003999664</v>
      </c>
      <c r="Y91" s="105">
        <v>190.88000000000471</v>
      </c>
      <c r="Z91" s="105">
        <v>193.94499995999851</v>
      </c>
      <c r="AA91" s="105">
        <v>196.95799997000546</v>
      </c>
      <c r="AB91" s="105">
        <v>199.91500001000634</v>
      </c>
      <c r="AC91" s="105">
        <v>202.8260000099954</v>
      </c>
      <c r="AD91" s="105">
        <v>205.71599999999211</v>
      </c>
      <c r="AE91" s="105">
        <v>208.61300003000432</v>
      </c>
      <c r="AF91" s="105">
        <v>211.54000000999596</v>
      </c>
      <c r="AG91" s="105">
        <v>214.50699995000082</v>
      </c>
      <c r="AH91" s="105">
        <v>217.50799996000165</v>
      </c>
      <c r="AI91" s="105">
        <v>220.54500002000304</v>
      </c>
      <c r="AJ91" s="105">
        <v>223.6149999999956</v>
      </c>
      <c r="AK91" s="105">
        <v>226.71300000000784</v>
      </c>
      <c r="AL91" s="105">
        <v>229.83799999999857</v>
      </c>
      <c r="AM91" s="105">
        <v>232.98899999999168</v>
      </c>
      <c r="AN91" s="105">
        <v>236.15900000000264</v>
      </c>
      <c r="AO91" s="105">
        <v>239.34000000000123</v>
      </c>
      <c r="AP91" s="105">
        <v>242.52400000000327</v>
      </c>
      <c r="AQ91" s="105">
        <v>245.70800000000381</v>
      </c>
      <c r="AR91" s="105">
        <v>248.88299999999961</v>
      </c>
      <c r="AS91" s="105">
        <v>252.03200000000643</v>
      </c>
      <c r="AT91" s="105">
        <v>255.13100000000745</v>
      </c>
      <c r="AU91" s="105">
        <v>258.16200000000003</v>
      </c>
      <c r="AV91" s="105">
        <v>261.11499999999762</v>
      </c>
      <c r="AW91" s="105">
        <v>263.99100000000345</v>
      </c>
      <c r="AX91" s="105">
        <v>266.79497999999404</v>
      </c>
      <c r="AY91" s="105">
        <v>269.53648199999651</v>
      </c>
      <c r="AZ91" s="105">
        <v>272.22298700000238</v>
      </c>
      <c r="BA91" s="105">
        <v>274.85399999999794</v>
      </c>
      <c r="BB91" s="105">
        <v>277.42499999999575</v>
      </c>
      <c r="BC91" s="105">
        <v>279.93399999999878</v>
      </c>
      <c r="BD91" s="105">
        <v>282.37700000000302</v>
      </c>
    </row>
    <row r="92" spans="1:56" x14ac:dyDescent="0.2">
      <c r="A92" s="104" t="s">
        <v>35</v>
      </c>
      <c r="B92" s="105">
        <v>553.57899999999586</v>
      </c>
      <c r="C92" s="105">
        <v>566.22499999999229</v>
      </c>
      <c r="D92" s="105">
        <v>579.41200000001197</v>
      </c>
      <c r="E92" s="105">
        <v>593.05900000001327</v>
      </c>
      <c r="F92" s="105">
        <v>607.04999999998995</v>
      </c>
      <c r="G92" s="105">
        <v>621.30200000000798</v>
      </c>
      <c r="H92" s="105">
        <v>635.77200000001073</v>
      </c>
      <c r="I92" s="105">
        <v>650.48500000000502</v>
      </c>
      <c r="J92" s="105">
        <v>665.5020000000053</v>
      </c>
      <c r="K92" s="105">
        <v>680.91599999999335</v>
      </c>
      <c r="L92" s="105">
        <v>696.78400000000443</v>
      </c>
      <c r="M92" s="105">
        <v>713.11800000001165</v>
      </c>
      <c r="N92" s="105">
        <v>729.86799999999721</v>
      </c>
      <c r="O92" s="105">
        <v>746.94899999998756</v>
      </c>
      <c r="P92" s="105">
        <v>764.24499999998989</v>
      </c>
      <c r="Q92" s="105">
        <v>781.66699999999901</v>
      </c>
      <c r="R92" s="105">
        <v>799.18099999999049</v>
      </c>
      <c r="S92" s="105">
        <v>816.79300000000694</v>
      </c>
      <c r="T92" s="105">
        <v>834.48899999998912</v>
      </c>
      <c r="U92" s="105">
        <v>852.26999999999134</v>
      </c>
      <c r="V92" s="105">
        <v>870.13300000000197</v>
      </c>
      <c r="W92" s="105">
        <v>888.05499999999347</v>
      </c>
      <c r="X92" s="105">
        <v>906.02099999999984</v>
      </c>
      <c r="Y92" s="105">
        <v>924.0580000000059</v>
      </c>
      <c r="Z92" s="105">
        <v>942.20399999999427</v>
      </c>
      <c r="AA92" s="105">
        <v>960.48300000000097</v>
      </c>
      <c r="AB92" s="105">
        <v>978.89300000000708</v>
      </c>
      <c r="AC92" s="105">
        <v>997.40499999999361</v>
      </c>
      <c r="AD92" s="105">
        <v>1015.9699999999956</v>
      </c>
      <c r="AE92" s="105">
        <v>1034.5399999999916</v>
      </c>
      <c r="AF92" s="105">
        <v>1053.0499999999975</v>
      </c>
      <c r="AG92" s="105">
        <v>1071.4800000000068</v>
      </c>
      <c r="AH92" s="105">
        <v>1089.8100000000338</v>
      </c>
      <c r="AI92" s="105">
        <v>1108.0300000000163</v>
      </c>
      <c r="AJ92" s="105">
        <v>1126.139999999918</v>
      </c>
      <c r="AK92" s="105">
        <v>1144.1199999999455</v>
      </c>
      <c r="AL92" s="105">
        <v>1161.9800000000157</v>
      </c>
      <c r="AM92" s="105">
        <v>1179.6799999999523</v>
      </c>
      <c r="AN92" s="105">
        <v>1197.1500000000281</v>
      </c>
      <c r="AO92" s="105">
        <v>1214.2699999999854</v>
      </c>
      <c r="AP92" s="105">
        <v>1230.9799999999784</v>
      </c>
      <c r="AQ92" s="105">
        <v>1247.2399999999973</v>
      </c>
      <c r="AR92" s="105">
        <v>1263.0700000000322</v>
      </c>
      <c r="AS92" s="105">
        <v>1278.5600000000188</v>
      </c>
      <c r="AT92" s="105">
        <v>1293.860000000014</v>
      </c>
      <c r="AU92" s="105">
        <v>1309.0499999999947</v>
      </c>
      <c r="AV92" s="105">
        <v>1324.170000000013</v>
      </c>
      <c r="AW92" s="105">
        <v>1339.1800000000401</v>
      </c>
      <c r="AX92" s="105">
        <v>1354.0518540000287</v>
      </c>
      <c r="AY92" s="105">
        <v>1368.7375130000032</v>
      </c>
      <c r="AZ92" s="105">
        <v>1383.1977529999645</v>
      </c>
      <c r="BA92" s="105">
        <v>1397.4229999999789</v>
      </c>
      <c r="BB92" s="105">
        <v>1411.4149999999597</v>
      </c>
      <c r="BC92" s="105">
        <v>1425.1580000000249</v>
      </c>
      <c r="BD92" s="105">
        <v>1438.6350000000357</v>
      </c>
    </row>
    <row r="93" spans="1:56" x14ac:dyDescent="0.2">
      <c r="A93" s="104" t="s">
        <v>128</v>
      </c>
      <c r="B93" s="105">
        <v>2.9500000000000659</v>
      </c>
      <c r="C93" s="105">
        <v>2.9867799999999298</v>
      </c>
      <c r="D93" s="105">
        <v>3.030390000000045</v>
      </c>
      <c r="E93" s="105">
        <v>3.0793000000000177</v>
      </c>
      <c r="F93" s="105">
        <v>3.1311799999999788</v>
      </c>
      <c r="G93" s="105">
        <v>3.1841299999999677</v>
      </c>
      <c r="H93" s="105">
        <v>3.2375899999999911</v>
      </c>
      <c r="I93" s="105">
        <v>3.2911699999999819</v>
      </c>
      <c r="J93" s="105">
        <v>3.3431499999999454</v>
      </c>
      <c r="K93" s="105">
        <v>3.3915800000000496</v>
      </c>
      <c r="L93" s="105">
        <v>3.4349499999999886</v>
      </c>
      <c r="M93" s="105">
        <v>3.4728899999999312</v>
      </c>
      <c r="N93" s="105">
        <v>3.5053600000000187</v>
      </c>
      <c r="O93" s="105">
        <v>3.5317799999999964</v>
      </c>
      <c r="P93" s="105">
        <v>3.5516500000000084</v>
      </c>
      <c r="Q93" s="105">
        <v>3.5649599999999251</v>
      </c>
      <c r="R93" s="105">
        <v>3.5713499999999967</v>
      </c>
      <c r="S93" s="105">
        <v>3.5717600000000158</v>
      </c>
      <c r="T93" s="105">
        <v>3.5691100000000073</v>
      </c>
      <c r="U93" s="105">
        <v>3.5672900000000238</v>
      </c>
      <c r="V93" s="105">
        <v>3.5692600000000145</v>
      </c>
      <c r="W93" s="105">
        <v>3.5763800000000345</v>
      </c>
      <c r="X93" s="105">
        <v>3.5885899999999551</v>
      </c>
      <c r="Y93" s="105">
        <v>3.6056599999999634</v>
      </c>
      <c r="Z93" s="105">
        <v>3.6267999999999412</v>
      </c>
      <c r="AA93" s="105">
        <v>3.6515500000000558</v>
      </c>
      <c r="AB93" s="105">
        <v>3.6798500000000409</v>
      </c>
      <c r="AC93" s="105">
        <v>3.7124600000000632</v>
      </c>
      <c r="AD93" s="105">
        <v>3.7505700000000206</v>
      </c>
      <c r="AE93" s="105">
        <v>3.7956999999998606</v>
      </c>
      <c r="AF93" s="105">
        <v>3.8487799999999157</v>
      </c>
      <c r="AG93" s="105">
        <v>3.9092899999998196</v>
      </c>
      <c r="AH93" s="105">
        <v>3.9762900000000205</v>
      </c>
      <c r="AI93" s="105">
        <v>4.0495500000001705</v>
      </c>
      <c r="AJ93" s="105">
        <v>4.1287500000000241</v>
      </c>
      <c r="AK93" s="105">
        <v>4.2129800000001616</v>
      </c>
      <c r="AL93" s="105">
        <v>4.3033700000000694</v>
      </c>
      <c r="AM93" s="105">
        <v>4.3980700000001676</v>
      </c>
      <c r="AN93" s="105">
        <v>4.4895900000000637</v>
      </c>
      <c r="AO93" s="105">
        <v>4.568059999999992</v>
      </c>
      <c r="AP93" s="105">
        <v>4.6269300000000184</v>
      </c>
      <c r="AQ93" s="105">
        <v>4.662579999999962</v>
      </c>
      <c r="AR93" s="105">
        <v>4.6781200000000682</v>
      </c>
      <c r="AS93" s="105">
        <v>4.6819699999999598</v>
      </c>
      <c r="AT93" s="105">
        <v>4.6863499999999529</v>
      </c>
      <c r="AU93" s="105">
        <v>4.7001099999999862</v>
      </c>
      <c r="AV93" s="105">
        <v>4.7260800000000636</v>
      </c>
      <c r="AW93" s="105">
        <v>4.7616599999999796</v>
      </c>
      <c r="AX93" s="105">
        <v>4.8037480000000441</v>
      </c>
      <c r="AY93" s="105">
        <v>4.8471389999999888</v>
      </c>
      <c r="AZ93" s="105">
        <v>4.8879920000000503</v>
      </c>
      <c r="BA93" s="105">
        <v>4.9260000000000561</v>
      </c>
      <c r="BB93" s="105">
        <v>4.9620000000000051</v>
      </c>
      <c r="BC93" s="105">
        <v>4.9969999999999883</v>
      </c>
      <c r="BD93" s="105">
        <v>5.0309999999999286</v>
      </c>
    </row>
    <row r="94" spans="1:56" x14ac:dyDescent="0.2">
      <c r="A94" s="104" t="s">
        <v>126</v>
      </c>
      <c r="B94" s="105">
        <v>28.514000000000152</v>
      </c>
      <c r="C94" s="105">
        <v>29.281299999999952</v>
      </c>
      <c r="D94" s="105">
        <v>30.074299999999454</v>
      </c>
      <c r="E94" s="105">
        <v>30.904300000000546</v>
      </c>
      <c r="F94" s="105">
        <v>31.785500000001313</v>
      </c>
      <c r="G94" s="105">
        <v>32.730600000000436</v>
      </c>
      <c r="H94" s="105">
        <v>33.737799999999901</v>
      </c>
      <c r="I94" s="105">
        <v>34.810699999999684</v>
      </c>
      <c r="J94" s="105">
        <v>35.972699999999264</v>
      </c>
      <c r="K94" s="105">
        <v>37.252700000000999</v>
      </c>
      <c r="L94" s="105">
        <v>38.668199999998528</v>
      </c>
      <c r="M94" s="105">
        <v>40.217600000000083</v>
      </c>
      <c r="N94" s="105">
        <v>41.883300000000951</v>
      </c>
      <c r="O94" s="105">
        <v>43.645099999998521</v>
      </c>
      <c r="P94" s="105">
        <v>45.474699999999288</v>
      </c>
      <c r="Q94" s="105">
        <v>47.342700000001976</v>
      </c>
      <c r="R94" s="105">
        <v>49.256799999999011</v>
      </c>
      <c r="S94" s="105">
        <v>51.197500000001106</v>
      </c>
      <c r="T94" s="105">
        <v>53.07559999999944</v>
      </c>
      <c r="U94" s="105">
        <v>54.777100000001639</v>
      </c>
      <c r="V94" s="105">
        <v>56.226200000000397</v>
      </c>
      <c r="W94" s="105">
        <v>57.375599999998443</v>
      </c>
      <c r="X94" s="105">
        <v>58.260699999998693</v>
      </c>
      <c r="Y94" s="105">
        <v>58.991200000000468</v>
      </c>
      <c r="Z94" s="105">
        <v>59.725099999998839</v>
      </c>
      <c r="AA94" s="105">
        <v>60.575600000000414</v>
      </c>
      <c r="AB94" s="105">
        <v>61.583100000001323</v>
      </c>
      <c r="AC94" s="105">
        <v>62.710600000000291</v>
      </c>
      <c r="AD94" s="105">
        <v>63.900600000000942</v>
      </c>
      <c r="AE94" s="105">
        <v>65.062699999999182</v>
      </c>
      <c r="AF94" s="105">
        <v>66.131899999999632</v>
      </c>
      <c r="AG94" s="105">
        <v>67.096400000000529</v>
      </c>
      <c r="AH94" s="105">
        <v>67.983299999999019</v>
      </c>
      <c r="AI94" s="105">
        <v>68.812700000000447</v>
      </c>
      <c r="AJ94" s="105">
        <v>69.617099999999652</v>
      </c>
      <c r="AK94" s="105">
        <v>70.421800000000488</v>
      </c>
      <c r="AL94" s="105">
        <v>71.227900000000844</v>
      </c>
      <c r="AM94" s="105">
        <v>72.03109999999937</v>
      </c>
      <c r="AN94" s="105">
        <v>72.845500000000101</v>
      </c>
      <c r="AO94" s="105">
        <v>73.687600000000543</v>
      </c>
      <c r="AP94" s="105">
        <v>74.567500000000919</v>
      </c>
      <c r="AQ94" s="105">
        <v>75.491599999999508</v>
      </c>
      <c r="AR94" s="105">
        <v>76.453600000000051</v>
      </c>
      <c r="AS94" s="105">
        <v>77.43539999999966</v>
      </c>
      <c r="AT94" s="105">
        <v>78.411099999999621</v>
      </c>
      <c r="AU94" s="105">
        <v>79.360500000000499</v>
      </c>
      <c r="AV94" s="105">
        <v>80.277400000000426</v>
      </c>
      <c r="AW94" s="105">
        <v>81.162799999999478</v>
      </c>
      <c r="AX94" s="105">
        <v>82.011734999999277</v>
      </c>
      <c r="AY94" s="105">
        <v>82.820766000000489</v>
      </c>
      <c r="AZ94" s="105">
        <v>83.58712900000053</v>
      </c>
      <c r="BA94" s="105">
        <v>84.308000000000291</v>
      </c>
      <c r="BB94" s="105">
        <v>84.982000000000383</v>
      </c>
      <c r="BC94" s="105">
        <v>85.608999999999824</v>
      </c>
      <c r="BD94" s="105">
        <v>86.189999999999344</v>
      </c>
    </row>
    <row r="95" spans="1:56" x14ac:dyDescent="0.2">
      <c r="A95" s="104" t="s">
        <v>127</v>
      </c>
      <c r="B95" s="105">
        <v>9.917980000000318</v>
      </c>
      <c r="C95" s="105">
        <v>10.255899999999965</v>
      </c>
      <c r="D95" s="105">
        <v>10.599799999999961</v>
      </c>
      <c r="E95" s="105">
        <v>10.951200000000137</v>
      </c>
      <c r="F95" s="105">
        <v>11.31229999999983</v>
      </c>
      <c r="G95" s="105">
        <v>11.684599999999961</v>
      </c>
      <c r="H95" s="105">
        <v>12.068200000000001</v>
      </c>
      <c r="I95" s="105">
        <v>12.460900000000031</v>
      </c>
      <c r="J95" s="105">
        <v>12.859099999999962</v>
      </c>
      <c r="K95" s="105">
        <v>13.257799999999937</v>
      </c>
      <c r="L95" s="105">
        <v>13.653399999999944</v>
      </c>
      <c r="M95" s="105">
        <v>14.046499999999821</v>
      </c>
      <c r="N95" s="105">
        <v>14.438300000000075</v>
      </c>
      <c r="O95" s="105">
        <v>14.82579999899983</v>
      </c>
      <c r="P95" s="105">
        <v>15.20550000399966</v>
      </c>
      <c r="Q95" s="105">
        <v>15.576400001999888</v>
      </c>
      <c r="R95" s="105">
        <v>15.93639999900009</v>
      </c>
      <c r="S95" s="105">
        <v>16.290099997000173</v>
      </c>
      <c r="T95" s="105">
        <v>16.651799996999962</v>
      </c>
      <c r="U95" s="105">
        <v>17.040200000999981</v>
      </c>
      <c r="V95" s="105">
        <v>17.468999994999791</v>
      </c>
      <c r="W95" s="105">
        <v>17.94270000100019</v>
      </c>
      <c r="X95" s="105">
        <v>18.458200004000098</v>
      </c>
      <c r="Y95" s="105">
        <v>19.011899999000498</v>
      </c>
      <c r="Z95" s="105">
        <v>19.597200005000353</v>
      </c>
      <c r="AA95" s="105">
        <v>20.208399999000925</v>
      </c>
      <c r="AB95" s="105">
        <v>20.84589999700059</v>
      </c>
      <c r="AC95" s="105">
        <v>21.509300000999108</v>
      </c>
      <c r="AD95" s="105">
        <v>22.190200002999926</v>
      </c>
      <c r="AE95" s="105">
        <v>22.878200002000145</v>
      </c>
      <c r="AF95" s="105">
        <v>23.565400004999969</v>
      </c>
      <c r="AG95" s="105">
        <v>24.251600001001179</v>
      </c>
      <c r="AH95" s="105">
        <v>24.939300003000163</v>
      </c>
      <c r="AI95" s="105">
        <v>25.627599997999802</v>
      </c>
      <c r="AJ95" s="105">
        <v>26.316599995999809</v>
      </c>
      <c r="AK95" s="105">
        <v>27.008399998999831</v>
      </c>
      <c r="AL95" s="105">
        <v>27.697899995000387</v>
      </c>
      <c r="AM95" s="105">
        <v>28.390399994999768</v>
      </c>
      <c r="AN95" s="105">
        <v>29.11140000299984</v>
      </c>
      <c r="AO95" s="105">
        <v>29.894699996000192</v>
      </c>
      <c r="AP95" s="105">
        <v>30.762700001001328</v>
      </c>
      <c r="AQ95" s="105">
        <v>31.727100002000125</v>
      </c>
      <c r="AR95" s="105">
        <v>32.776600000000109</v>
      </c>
      <c r="AS95" s="105">
        <v>33.883100000001249</v>
      </c>
      <c r="AT95" s="105">
        <v>35.006099999999812</v>
      </c>
      <c r="AU95" s="105">
        <v>36.115599999999411</v>
      </c>
      <c r="AV95" s="105">
        <v>37.202599999998583</v>
      </c>
      <c r="AW95" s="105">
        <v>38.274600000000042</v>
      </c>
      <c r="AX95" s="105">
        <v>39.339753000000826</v>
      </c>
      <c r="AY95" s="105">
        <v>40.412298999999948</v>
      </c>
      <c r="AZ95" s="105">
        <v>41.502884999999004</v>
      </c>
      <c r="BA95" s="105">
        <v>42.6120000000004</v>
      </c>
      <c r="BB95" s="105">
        <v>43.736000000000054</v>
      </c>
      <c r="BC95" s="105">
        <v>44.875000000000036</v>
      </c>
      <c r="BD95" s="105">
        <v>46.030000000000506</v>
      </c>
    </row>
    <row r="96" spans="1:56" x14ac:dyDescent="0.2">
      <c r="A96" s="104" t="s">
        <v>124</v>
      </c>
      <c r="B96" s="105">
        <v>0.20442600000000011</v>
      </c>
      <c r="C96" s="105">
        <v>0.20708800003000158</v>
      </c>
      <c r="D96" s="105">
        <v>0.20992900002999579</v>
      </c>
      <c r="E96" s="105">
        <v>0.21281399995999961</v>
      </c>
      <c r="F96" s="105">
        <v>0.2155630000000055</v>
      </c>
      <c r="G96" s="105">
        <v>0.21807000000000235</v>
      </c>
      <c r="H96" s="105">
        <v>0.2202909999599979</v>
      </c>
      <c r="I96" s="105">
        <v>0.2222659999799978</v>
      </c>
      <c r="J96" s="105">
        <v>0.22414999998000515</v>
      </c>
      <c r="K96" s="105">
        <v>0.22610300000000361</v>
      </c>
      <c r="L96" s="105">
        <v>0.22826200000000038</v>
      </c>
      <c r="M96" s="105">
        <v>0.23066399996999121</v>
      </c>
      <c r="N96" s="105">
        <v>0.23326899996000144</v>
      </c>
      <c r="O96" s="105">
        <v>0.2360189999900032</v>
      </c>
      <c r="P96" s="105">
        <v>0.23880800001000105</v>
      </c>
      <c r="Q96" s="105">
        <v>0.24158199999999713</v>
      </c>
      <c r="R96" s="105">
        <v>0.24433100004000508</v>
      </c>
      <c r="S96" s="105">
        <v>0.24705599997000458</v>
      </c>
      <c r="T96" s="105">
        <v>0.24975600004999762</v>
      </c>
      <c r="U96" s="105">
        <v>0.252413000009995</v>
      </c>
      <c r="V96" s="105">
        <v>0.25504299999999602</v>
      </c>
      <c r="W96" s="105">
        <v>0.25762400005000102</v>
      </c>
      <c r="X96" s="105">
        <v>0.2601509999599973</v>
      </c>
      <c r="Y96" s="105">
        <v>0.2626559999900055</v>
      </c>
      <c r="Z96" s="105">
        <v>0.26513799998999765</v>
      </c>
      <c r="AA96" s="105">
        <v>0.26762899999999851</v>
      </c>
      <c r="AB96" s="105">
        <v>0.27015000002000439</v>
      </c>
      <c r="AC96" s="105">
        <v>0.27270899998000092</v>
      </c>
      <c r="AD96" s="105">
        <v>0.27529599998999416</v>
      </c>
      <c r="AE96" s="105">
        <v>0.27786999999999745</v>
      </c>
      <c r="AF96" s="105">
        <v>0.28043500000000154</v>
      </c>
      <c r="AG96" s="105">
        <v>0.2829070000200028</v>
      </c>
      <c r="AH96" s="105">
        <v>0.28532900003000233</v>
      </c>
      <c r="AI96" s="105">
        <v>0.2879520000299996</v>
      </c>
      <c r="AJ96" s="105">
        <v>0.29110399999001119</v>
      </c>
      <c r="AK96" s="105">
        <v>0.29497899999998906</v>
      </c>
      <c r="AL96" s="105">
        <v>0.29972800002999156</v>
      </c>
      <c r="AM96" s="105">
        <v>0.30519999999000436</v>
      </c>
      <c r="AN96" s="105">
        <v>0.31088400002999433</v>
      </c>
      <c r="AO96" s="105">
        <v>0.31608600002998877</v>
      </c>
      <c r="AP96" s="105">
        <v>0.32032799999999401</v>
      </c>
      <c r="AQ96" s="105">
        <v>0.3234180000400062</v>
      </c>
      <c r="AR96" s="105">
        <v>0.32552600001999699</v>
      </c>
      <c r="AS96" s="105">
        <v>0.32702900001998608</v>
      </c>
      <c r="AT96" s="105">
        <v>0.32845899995998795</v>
      </c>
      <c r="AU96" s="105">
        <v>0.33024300000000595</v>
      </c>
      <c r="AV96" s="105">
        <v>0.33247400001999844</v>
      </c>
      <c r="AW96" s="105">
        <v>0.3350250000399988</v>
      </c>
      <c r="AX96" s="105">
        <v>0.33777999997999641</v>
      </c>
      <c r="AY96" s="105">
        <v>0.34056599996999959</v>
      </c>
      <c r="AZ96" s="105">
        <v>0.34322800000000436</v>
      </c>
      <c r="BA96" s="105">
        <v>0.34600000000000297</v>
      </c>
      <c r="BB96" s="105">
        <v>0.34799999999999509</v>
      </c>
      <c r="BC96" s="105">
        <v>0.35099999999999676</v>
      </c>
      <c r="BD96" s="105">
        <v>0.35300000000000303</v>
      </c>
    </row>
    <row r="97" spans="1:56" x14ac:dyDescent="0.2">
      <c r="A97" s="104" t="s">
        <v>129</v>
      </c>
      <c r="B97" s="105">
        <v>3.9742709999998658</v>
      </c>
      <c r="C97" s="105">
        <v>4.0807609999998746</v>
      </c>
      <c r="D97" s="105">
        <v>4.2139720000000196</v>
      </c>
      <c r="E97" s="105">
        <v>4.363959000000003</v>
      </c>
      <c r="F97" s="105">
        <v>4.5156900000000277</v>
      </c>
      <c r="G97" s="105">
        <v>4.6581809999999262</v>
      </c>
      <c r="H97" s="105">
        <v>4.7890100000000988</v>
      </c>
      <c r="I97" s="105">
        <v>4.9115459999999578</v>
      </c>
      <c r="J97" s="105">
        <v>5.0275880000000619</v>
      </c>
      <c r="K97" s="105">
        <v>5.1407179999999899</v>
      </c>
      <c r="L97" s="105">
        <v>5.2538500000000647</v>
      </c>
      <c r="M97" s="105">
        <v>5.3680190000001522</v>
      </c>
      <c r="N97" s="105">
        <v>5.483111999999938</v>
      </c>
      <c r="O97" s="105">
        <v>5.5998209999999089</v>
      </c>
      <c r="P97" s="105">
        <v>5.7187859999999375</v>
      </c>
      <c r="Q97" s="105">
        <v>5.8412640000001428</v>
      </c>
      <c r="R97" s="105">
        <v>5.965981999999995</v>
      </c>
      <c r="S97" s="105">
        <v>6.0951189999998849</v>
      </c>
      <c r="T97" s="105">
        <v>6.2372540000000196</v>
      </c>
      <c r="U97" s="105">
        <v>6.4035820000000925</v>
      </c>
      <c r="V97" s="105">
        <v>6.6013579999999408</v>
      </c>
      <c r="W97" s="105">
        <v>6.8335970000000898</v>
      </c>
      <c r="X97" s="105">
        <v>7.0958430000000119</v>
      </c>
      <c r="Y97" s="105">
        <v>7.378328999999975</v>
      </c>
      <c r="Z97" s="105">
        <v>7.6671499999999986</v>
      </c>
      <c r="AA97" s="105">
        <v>7.9514209999999954</v>
      </c>
      <c r="AB97" s="105">
        <v>8.2296550000000046</v>
      </c>
      <c r="AC97" s="105">
        <v>8.5026909999999152</v>
      </c>
      <c r="AD97" s="105">
        <v>8.7650719999999378</v>
      </c>
      <c r="AE97" s="105">
        <v>9.0108460000000168</v>
      </c>
      <c r="AF97" s="105">
        <v>9.2367499999999296</v>
      </c>
      <c r="AG97" s="105">
        <v>9.4382799999999882</v>
      </c>
      <c r="AH97" s="105">
        <v>9.6183340000000559</v>
      </c>
      <c r="AI97" s="105">
        <v>9.7903180000000578</v>
      </c>
      <c r="AJ97" s="105">
        <v>9.9728679999999024</v>
      </c>
      <c r="AK97" s="105">
        <v>10.179140000000054</v>
      </c>
      <c r="AL97" s="105">
        <v>10.414573999999854</v>
      </c>
      <c r="AM97" s="105">
        <v>10.674550999999955</v>
      </c>
      <c r="AN97" s="105">
        <v>10.94971999999999</v>
      </c>
      <c r="AO97" s="105">
        <v>11.22587900000001</v>
      </c>
      <c r="AP97" s="105">
        <v>11.492788000000003</v>
      </c>
      <c r="AQ97" s="105">
        <v>11.747649000000006</v>
      </c>
      <c r="AR97" s="105">
        <v>11.994064999999868</v>
      </c>
      <c r="AS97" s="105">
        <v>12.235748999999981</v>
      </c>
      <c r="AT97" s="105">
        <v>12.478753999999991</v>
      </c>
      <c r="AU97" s="105">
        <v>12.727431000000024</v>
      </c>
      <c r="AV97" s="105">
        <v>12.982532999999943</v>
      </c>
      <c r="AW97" s="105">
        <v>13.242293999999937</v>
      </c>
      <c r="AX97" s="105">
        <v>13.505616999999924</v>
      </c>
      <c r="AY97" s="105">
        <v>13.770706000000155</v>
      </c>
      <c r="AZ97" s="105">
        <v>14.036187999999905</v>
      </c>
      <c r="BA97" s="105">
        <v>14.30189299999992</v>
      </c>
      <c r="BB97" s="105">
        <v>14.568245000000164</v>
      </c>
      <c r="BC97" s="105">
        <v>14.835207999999906</v>
      </c>
      <c r="BD97" s="105">
        <v>15.1028649999999</v>
      </c>
    </row>
    <row r="98" spans="1:56" x14ac:dyDescent="0.2">
      <c r="A98" s="104" t="s">
        <v>130</v>
      </c>
      <c r="B98" s="105">
        <v>53.578700000000076</v>
      </c>
      <c r="C98" s="105">
        <v>53.949899999999232</v>
      </c>
      <c r="D98" s="105">
        <v>54.320999999999557</v>
      </c>
      <c r="E98" s="105">
        <v>54.682599999999987</v>
      </c>
      <c r="F98" s="105">
        <v>55.022200000000375</v>
      </c>
      <c r="G98" s="105">
        <v>55.330699999999801</v>
      </c>
      <c r="H98" s="105">
        <v>55.604300000000428</v>
      </c>
      <c r="I98" s="105">
        <v>55.84509999999981</v>
      </c>
      <c r="J98" s="105">
        <v>56.056999999999334</v>
      </c>
      <c r="K98" s="105">
        <v>56.24680000000027</v>
      </c>
      <c r="L98" s="105">
        <v>56.419300000000376</v>
      </c>
      <c r="M98" s="105">
        <v>56.576500000000848</v>
      </c>
      <c r="N98" s="105">
        <v>56.717100000000222</v>
      </c>
      <c r="O98" s="105">
        <v>56.838700000000735</v>
      </c>
      <c r="P98" s="105">
        <v>56.93770000000076</v>
      </c>
      <c r="Q98" s="105">
        <v>57.012400000000255</v>
      </c>
      <c r="R98" s="105">
        <v>57.061799999999941</v>
      </c>
      <c r="S98" s="105">
        <v>57.089499999999234</v>
      </c>
      <c r="T98" s="105">
        <v>57.103099999999621</v>
      </c>
      <c r="U98" s="105">
        <v>57.113199999999985</v>
      </c>
      <c r="V98" s="105">
        <v>57.127099999999452</v>
      </c>
      <c r="W98" s="105">
        <v>57.152499999999641</v>
      </c>
      <c r="X98" s="105">
        <v>57.188899999999641</v>
      </c>
      <c r="Y98" s="105">
        <v>57.22659999999955</v>
      </c>
      <c r="Z98" s="105">
        <v>57.251400000001027</v>
      </c>
      <c r="AA98" s="105">
        <v>57.255199999999306</v>
      </c>
      <c r="AB98" s="105">
        <v>57.22969999999988</v>
      </c>
      <c r="AC98" s="105">
        <v>57.18490000000007</v>
      </c>
      <c r="AD98" s="105">
        <v>57.153600000000644</v>
      </c>
      <c r="AE98" s="105">
        <v>57.180000000000369</v>
      </c>
      <c r="AF98" s="105">
        <v>57.293700000000044</v>
      </c>
      <c r="AG98" s="105">
        <v>57.506399999999807</v>
      </c>
      <c r="AH98" s="105">
        <v>57.801800000000071</v>
      </c>
      <c r="AI98" s="105">
        <v>58.147000000000311</v>
      </c>
      <c r="AJ98" s="105">
        <v>58.494700000000016</v>
      </c>
      <c r="AK98" s="105">
        <v>58.8085000000004</v>
      </c>
      <c r="AL98" s="105">
        <v>59.079899999999618</v>
      </c>
      <c r="AM98" s="105">
        <v>59.313499999999664</v>
      </c>
      <c r="AN98" s="105">
        <v>59.502399999999675</v>
      </c>
      <c r="AO98" s="105">
        <v>59.64189999999936</v>
      </c>
      <c r="AP98" s="105">
        <v>59.729799999999351</v>
      </c>
      <c r="AQ98" s="105">
        <v>59.759899999999647</v>
      </c>
      <c r="AR98" s="105">
        <v>59.733799999999789</v>
      </c>
      <c r="AS98" s="105">
        <v>59.668000000000035</v>
      </c>
      <c r="AT98" s="105">
        <v>59.585699999999598</v>
      </c>
      <c r="AU98" s="105">
        <v>59.504200000000175</v>
      </c>
      <c r="AV98" s="105">
        <v>59.429900000000728</v>
      </c>
      <c r="AW98" s="105">
        <v>59.359900000000181</v>
      </c>
      <c r="AX98" s="105">
        <v>59.290968999999599</v>
      </c>
      <c r="AY98" s="105">
        <v>59.216524999999066</v>
      </c>
      <c r="AZ98" s="105">
        <v>59.132072999999856</v>
      </c>
      <c r="BA98" s="105">
        <v>59.038000000001176</v>
      </c>
      <c r="BB98" s="105">
        <v>58.936999999999315</v>
      </c>
      <c r="BC98" s="105">
        <v>58.833000000001228</v>
      </c>
      <c r="BD98" s="105">
        <v>58.727000000000508</v>
      </c>
    </row>
    <row r="99" spans="1:56" x14ac:dyDescent="0.2">
      <c r="A99" s="104" t="s">
        <v>131</v>
      </c>
      <c r="B99" s="105">
        <v>1.8753799997999787</v>
      </c>
      <c r="C99" s="105">
        <v>1.9040199999000069</v>
      </c>
      <c r="D99" s="105">
        <v>1.934829999600014</v>
      </c>
      <c r="E99" s="105">
        <v>1.9666999998000203</v>
      </c>
      <c r="F99" s="105">
        <v>1.9980300003999918</v>
      </c>
      <c r="G99" s="105">
        <v>2.0277400003999868</v>
      </c>
      <c r="H99" s="105">
        <v>2.0550899997999745</v>
      </c>
      <c r="I99" s="105">
        <v>2.0805399997999721</v>
      </c>
      <c r="J99" s="105">
        <v>2.1056600001999888</v>
      </c>
      <c r="K99" s="105">
        <v>2.1326899998000299</v>
      </c>
      <c r="L99" s="105">
        <v>2.1630499999999939</v>
      </c>
      <c r="M99" s="105">
        <v>2.1975800000000318</v>
      </c>
      <c r="N99" s="105">
        <v>2.235330000000034</v>
      </c>
      <c r="O99" s="105">
        <v>2.2736699999999739</v>
      </c>
      <c r="P99" s="105">
        <v>2.3089500000000531</v>
      </c>
      <c r="Q99" s="105">
        <v>2.3386399999999323</v>
      </c>
      <c r="R99" s="105">
        <v>2.361719999999973</v>
      </c>
      <c r="S99" s="105">
        <v>2.379279999999973</v>
      </c>
      <c r="T99" s="105">
        <v>2.3935300000000095</v>
      </c>
      <c r="U99" s="105">
        <v>2.4077199999999772</v>
      </c>
      <c r="V99" s="105">
        <v>2.4242400000000037</v>
      </c>
      <c r="W99" s="105">
        <v>2.4436900000000268</v>
      </c>
      <c r="X99" s="105">
        <v>2.46536000000004</v>
      </c>
      <c r="Y99" s="105">
        <v>2.4887800000000135</v>
      </c>
      <c r="Z99" s="105">
        <v>2.5130499999999731</v>
      </c>
      <c r="AA99" s="105">
        <v>2.5374400000000046</v>
      </c>
      <c r="AB99" s="105">
        <v>2.5619900000000322</v>
      </c>
      <c r="AC99" s="105">
        <v>2.5868300000000244</v>
      </c>
      <c r="AD99" s="105">
        <v>2.6113699999999875</v>
      </c>
      <c r="AE99" s="105">
        <v>2.6348800000000852</v>
      </c>
      <c r="AF99" s="105">
        <v>2.6568599999999196</v>
      </c>
      <c r="AG99" s="105">
        <v>2.6770099999999193</v>
      </c>
      <c r="AH99" s="105">
        <v>2.695450000000073</v>
      </c>
      <c r="AI99" s="105">
        <v>2.7125100000001461</v>
      </c>
      <c r="AJ99" s="105">
        <v>2.7287799999999511</v>
      </c>
      <c r="AK99" s="105">
        <v>2.7446700000000814</v>
      </c>
      <c r="AL99" s="105">
        <v>2.7602800000000807</v>
      </c>
      <c r="AM99" s="105">
        <v>2.7754699999999919</v>
      </c>
      <c r="AN99" s="105">
        <v>2.790120000000039</v>
      </c>
      <c r="AO99" s="105">
        <v>2.8040799999999955</v>
      </c>
      <c r="AP99" s="105">
        <v>2.8172100000000166</v>
      </c>
      <c r="AQ99" s="105">
        <v>2.8294900000000185</v>
      </c>
      <c r="AR99" s="105">
        <v>2.8409900000000072</v>
      </c>
      <c r="AS99" s="105">
        <v>2.8518099999999569</v>
      </c>
      <c r="AT99" s="105">
        <v>2.8620900000000611</v>
      </c>
      <c r="AU99" s="105">
        <v>2.8719300000000567</v>
      </c>
      <c r="AV99" s="105">
        <v>2.8813600000000252</v>
      </c>
      <c r="AW99" s="105">
        <v>2.8902999999999981</v>
      </c>
      <c r="AX99" s="105">
        <v>2.8986770000000073</v>
      </c>
      <c r="AY99" s="105">
        <v>2.90633900000002</v>
      </c>
      <c r="AZ99" s="105">
        <v>2.913159999999976</v>
      </c>
      <c r="BA99" s="105">
        <v>2.9189999999999916</v>
      </c>
      <c r="BB99" s="105">
        <v>2.9240000000000035</v>
      </c>
      <c r="BC99" s="105">
        <v>2.9279999999999498</v>
      </c>
      <c r="BD99" s="105">
        <v>2.9309999999999587</v>
      </c>
    </row>
    <row r="100" spans="1:56" x14ac:dyDescent="0.2">
      <c r="A100" s="104" t="s">
        <v>132</v>
      </c>
      <c r="B100" s="105">
        <v>1.7189099999999371</v>
      </c>
      <c r="C100" s="105">
        <v>1.8066100003999466</v>
      </c>
      <c r="D100" s="105">
        <v>1.8812099999000431</v>
      </c>
      <c r="E100" s="105">
        <v>1.9456300000999427</v>
      </c>
      <c r="F100" s="105">
        <v>2.0048300001999606</v>
      </c>
      <c r="G100" s="105">
        <v>2.0629200000000072</v>
      </c>
      <c r="H100" s="105">
        <v>2.1200699996000201</v>
      </c>
      <c r="I100" s="105">
        <v>2.1761400000000322</v>
      </c>
      <c r="J100" s="105">
        <v>2.2345899998000087</v>
      </c>
      <c r="K100" s="105">
        <v>2.2996599999999945</v>
      </c>
      <c r="L100" s="105">
        <v>2.374419999599966</v>
      </c>
      <c r="M100" s="105">
        <v>2.4611899998000215</v>
      </c>
      <c r="N100" s="105">
        <v>2.5597199994999813</v>
      </c>
      <c r="O100" s="105">
        <v>2.6674699996000162</v>
      </c>
      <c r="P100" s="105">
        <v>2.780429999600003</v>
      </c>
      <c r="Q100" s="105">
        <v>2.8959900002001362</v>
      </c>
      <c r="R100" s="105">
        <v>3.0112999996999177</v>
      </c>
      <c r="S100" s="105">
        <v>3.1279199996001457</v>
      </c>
      <c r="T100" s="105">
        <v>3.252669999800109</v>
      </c>
      <c r="U100" s="105">
        <v>3.3950200004999993</v>
      </c>
      <c r="V100" s="105">
        <v>3.5605799997998751</v>
      </c>
      <c r="W100" s="105">
        <v>3.7534300004001317</v>
      </c>
      <c r="X100" s="105">
        <v>3.9682000002998827</v>
      </c>
      <c r="Y100" s="105">
        <v>4.1894299998000237</v>
      </c>
      <c r="Z100" s="105">
        <v>4.3959499999999707</v>
      </c>
      <c r="AA100" s="105">
        <v>4.5729000003000966</v>
      </c>
      <c r="AB100" s="105">
        <v>4.7163700000000448</v>
      </c>
      <c r="AC100" s="105">
        <v>4.8322699999998022</v>
      </c>
      <c r="AD100" s="105">
        <v>4.9279100000000007</v>
      </c>
      <c r="AE100" s="105">
        <v>5.0149000000001047</v>
      </c>
      <c r="AF100" s="105">
        <v>5.1031300000000011</v>
      </c>
      <c r="AG100" s="105">
        <v>5.1934799999997869</v>
      </c>
      <c r="AH100" s="105">
        <v>5.2874899999998979</v>
      </c>
      <c r="AI100" s="105">
        <v>5.3967699999998411</v>
      </c>
      <c r="AJ100" s="105">
        <v>5.5356000000000245</v>
      </c>
      <c r="AK100" s="105">
        <v>5.7141099999999589</v>
      </c>
      <c r="AL100" s="105">
        <v>5.9342300000001496</v>
      </c>
      <c r="AM100" s="105">
        <v>6.1931900000000084</v>
      </c>
      <c r="AN100" s="105">
        <v>6.4898199999999697</v>
      </c>
      <c r="AO100" s="105">
        <v>6.8211200000000183</v>
      </c>
      <c r="AP100" s="105">
        <v>7.1823899999999092</v>
      </c>
      <c r="AQ100" s="105">
        <v>7.5749399997996996</v>
      </c>
      <c r="AR100" s="105">
        <v>7.9925700001000575</v>
      </c>
      <c r="AS100" s="105">
        <v>8.4134599999999509</v>
      </c>
      <c r="AT100" s="105">
        <v>8.8093100004998099</v>
      </c>
      <c r="AU100" s="105">
        <v>9.1593000001000178</v>
      </c>
      <c r="AV100" s="105">
        <v>9.455800000299984</v>
      </c>
      <c r="AW100" s="105">
        <v>9.7023500001003136</v>
      </c>
      <c r="AX100" s="105">
        <v>9.9038020003000025</v>
      </c>
      <c r="AY100" s="105">
        <v>10.069794000300007</v>
      </c>
      <c r="AZ100" s="105">
        <v>10.208661999999727</v>
      </c>
      <c r="BA100" s="105">
        <v>10.320000000000027</v>
      </c>
      <c r="BB100" s="105">
        <v>10.405000000000085</v>
      </c>
      <c r="BC100" s="105">
        <v>10.473999999999924</v>
      </c>
      <c r="BD100" s="105">
        <v>10.538000000000244</v>
      </c>
    </row>
    <row r="101" spans="1:56" x14ac:dyDescent="0.2">
      <c r="A101" s="104" t="s">
        <v>37</v>
      </c>
      <c r="B101" s="105">
        <v>104.9260000000005</v>
      </c>
      <c r="C101" s="105">
        <v>106.42499999999954</v>
      </c>
      <c r="D101" s="105">
        <v>107.9769999999999</v>
      </c>
      <c r="E101" s="105">
        <v>109.53299999999916</v>
      </c>
      <c r="F101" s="105">
        <v>111.03000000000017</v>
      </c>
      <c r="G101" s="105">
        <v>112.42300000000037</v>
      </c>
      <c r="H101" s="105">
        <v>113.69000000000028</v>
      </c>
      <c r="I101" s="105">
        <v>114.8390000000019</v>
      </c>
      <c r="J101" s="105">
        <v>115.8900000000031</v>
      </c>
      <c r="K101" s="105">
        <v>116.87800000000556</v>
      </c>
      <c r="L101" s="105">
        <v>117.82699999999619</v>
      </c>
      <c r="M101" s="105">
        <v>118.74300000000109</v>
      </c>
      <c r="N101" s="105">
        <v>119.61600000000017</v>
      </c>
      <c r="O101" s="105">
        <v>120.4379999999998</v>
      </c>
      <c r="P101" s="105">
        <v>121.19999999999982</v>
      </c>
      <c r="Q101" s="105">
        <v>121.89399999999985</v>
      </c>
      <c r="R101" s="105">
        <v>122.51999999999983</v>
      </c>
      <c r="S101" s="105">
        <v>123.08299999999966</v>
      </c>
      <c r="T101" s="105">
        <v>123.59499999999881</v>
      </c>
      <c r="U101" s="105">
        <v>124.06899999999864</v>
      </c>
      <c r="V101" s="105">
        <v>124.51600000000219</v>
      </c>
      <c r="W101" s="105">
        <v>124.94000000000426</v>
      </c>
      <c r="X101" s="105">
        <v>125.34100000000373</v>
      </c>
      <c r="Y101" s="105">
        <v>125.71799999999604</v>
      </c>
      <c r="Z101" s="105">
        <v>126.06300000000009</v>
      </c>
      <c r="AA101" s="105">
        <v>126.37499999999866</v>
      </c>
      <c r="AB101" s="105">
        <v>126.65399999999539</v>
      </c>
      <c r="AC101" s="105">
        <v>126.9030000000003</v>
      </c>
      <c r="AD101" s="105">
        <v>127.1270000000022</v>
      </c>
      <c r="AE101" s="105">
        <v>127.33599999999856</v>
      </c>
      <c r="AF101" s="105">
        <v>127.5339999900032</v>
      </c>
      <c r="AG101" s="105">
        <v>127.72400001000305</v>
      </c>
      <c r="AH101" s="105">
        <v>127.90299995999908</v>
      </c>
      <c r="AI101" s="105">
        <v>128.0679999800029</v>
      </c>
      <c r="AJ101" s="105">
        <v>128.2139999599969</v>
      </c>
      <c r="AK101" s="105">
        <v>128.33599996999567</v>
      </c>
      <c r="AL101" s="105">
        <v>128.43299998000253</v>
      </c>
      <c r="AM101" s="105">
        <v>128.50499995999976</v>
      </c>
      <c r="AN101" s="105">
        <v>128.55100003999902</v>
      </c>
      <c r="AO101" s="105">
        <v>128.56699998000309</v>
      </c>
      <c r="AP101" s="105">
        <v>128.55199996999957</v>
      </c>
      <c r="AQ101" s="105">
        <v>128.50499996000283</v>
      </c>
      <c r="AR101" s="105">
        <v>128.42600000999565</v>
      </c>
      <c r="AS101" s="105">
        <v>128.31300000000638</v>
      </c>
      <c r="AT101" s="105">
        <v>128.16299997999738</v>
      </c>
      <c r="AU101" s="105">
        <v>127.9750000200017</v>
      </c>
      <c r="AV101" s="105">
        <v>127.7490000499957</v>
      </c>
      <c r="AW101" s="105">
        <v>127.48400005000248</v>
      </c>
      <c r="AX101" s="105">
        <v>127.18533196999644</v>
      </c>
      <c r="AY101" s="105">
        <v>126.85474504000341</v>
      </c>
      <c r="AZ101" s="105">
        <v>126.49564699999524</v>
      </c>
      <c r="BA101" s="105">
        <v>126.1089999999954</v>
      </c>
      <c r="BB101" s="105">
        <v>125.69699999999473</v>
      </c>
      <c r="BC101" s="105">
        <v>125.25800000000294</v>
      </c>
      <c r="BD101" s="105">
        <v>124.79599999999991</v>
      </c>
    </row>
    <row r="102" spans="1:56" x14ac:dyDescent="0.2">
      <c r="A102" s="104" t="s">
        <v>133</v>
      </c>
      <c r="B102" s="105">
        <v>13.110000000000001</v>
      </c>
      <c r="C102" s="105">
        <v>13.324699999999936</v>
      </c>
      <c r="D102" s="105">
        <v>13.538699999999706</v>
      </c>
      <c r="E102" s="105">
        <v>13.748299999999304</v>
      </c>
      <c r="F102" s="105">
        <v>13.946800000000156</v>
      </c>
      <c r="G102" s="105">
        <v>14.130100000000244</v>
      </c>
      <c r="H102" s="105">
        <v>14.296800000000118</v>
      </c>
      <c r="I102" s="105">
        <v>14.450500000000172</v>
      </c>
      <c r="J102" s="105">
        <v>14.597800000000289</v>
      </c>
      <c r="K102" s="105">
        <v>14.747600000000226</v>
      </c>
      <c r="L102" s="105">
        <v>14.905900000000514</v>
      </c>
      <c r="M102" s="105">
        <v>15.072400000000666</v>
      </c>
      <c r="N102" s="105">
        <v>15.243999999999858</v>
      </c>
      <c r="O102" s="105">
        <v>15.421200000000386</v>
      </c>
      <c r="P102" s="105">
        <v>15.60369999999978</v>
      </c>
      <c r="Q102" s="105">
        <v>15.789399999999695</v>
      </c>
      <c r="R102" s="105">
        <v>15.981000000000396</v>
      </c>
      <c r="S102" s="105">
        <v>16.173099999999433</v>
      </c>
      <c r="T102" s="105">
        <v>16.346199999999673</v>
      </c>
      <c r="U102" s="105">
        <v>16.474599999999906</v>
      </c>
      <c r="V102" s="105">
        <v>16.540300000000375</v>
      </c>
      <c r="W102" s="105">
        <v>16.540000000000465</v>
      </c>
      <c r="X102" s="105">
        <v>16.481099999999287</v>
      </c>
      <c r="Y102" s="105">
        <v>16.370000000000068</v>
      </c>
      <c r="Z102" s="105">
        <v>16.2175000000002</v>
      </c>
      <c r="AA102" s="105">
        <v>16.035000000000551</v>
      </c>
      <c r="AB102" s="105">
        <v>15.820600000000482</v>
      </c>
      <c r="AC102" s="105">
        <v>15.581799999999431</v>
      </c>
      <c r="AD102" s="105">
        <v>15.3499000000004</v>
      </c>
      <c r="AE102" s="105">
        <v>15.165599999999543</v>
      </c>
      <c r="AF102" s="105">
        <v>15.057399999999815</v>
      </c>
      <c r="AG102" s="105">
        <v>15.040000000000429</v>
      </c>
      <c r="AH102" s="105">
        <v>15.10560000000028</v>
      </c>
      <c r="AI102" s="105">
        <v>15.232300000000356</v>
      </c>
      <c r="AJ102" s="105">
        <v>15.38589999999974</v>
      </c>
      <c r="AK102" s="105">
        <v>15.541499999999855</v>
      </c>
      <c r="AL102" s="105">
        <v>15.690899999999864</v>
      </c>
      <c r="AM102" s="105">
        <v>15.841399999999945</v>
      </c>
      <c r="AN102" s="105">
        <v>16.001200000000239</v>
      </c>
      <c r="AO102" s="105">
        <v>16.184199999999663</v>
      </c>
      <c r="AP102" s="105">
        <v>16.399000000000083</v>
      </c>
      <c r="AQ102" s="105">
        <v>16.647399999999667</v>
      </c>
      <c r="AR102" s="105">
        <v>16.921200000000297</v>
      </c>
      <c r="AS102" s="105">
        <v>17.207299999999602</v>
      </c>
      <c r="AT102" s="105">
        <v>17.487800000000316</v>
      </c>
      <c r="AU102" s="105">
        <v>17.749600002000616</v>
      </c>
      <c r="AV102" s="105">
        <v>17.987699997000878</v>
      </c>
      <c r="AW102" s="105">
        <v>18.204500001000341</v>
      </c>
      <c r="AX102" s="105">
        <v>18.403859997000691</v>
      </c>
      <c r="AY102" s="105">
        <v>18.592970001999866</v>
      </c>
      <c r="AZ102" s="105">
        <v>18.777138999999767</v>
      </c>
      <c r="BA102" s="105">
        <v>18.956999999999294</v>
      </c>
      <c r="BB102" s="105">
        <v>19.130999999999798</v>
      </c>
      <c r="BC102" s="105">
        <v>19.297000000000754</v>
      </c>
      <c r="BD102" s="105">
        <v>19.45700000000085</v>
      </c>
    </row>
    <row r="103" spans="1:56" x14ac:dyDescent="0.2">
      <c r="A103" s="104" t="s">
        <v>134</v>
      </c>
      <c r="B103" s="105">
        <v>11.252500003999959</v>
      </c>
      <c r="C103" s="105">
        <v>11.657499994999913</v>
      </c>
      <c r="D103" s="105">
        <v>12.083199996999902</v>
      </c>
      <c r="E103" s="105">
        <v>12.529899994999727</v>
      </c>
      <c r="F103" s="105">
        <v>12.997600002999931</v>
      </c>
      <c r="G103" s="105">
        <v>13.486600005000005</v>
      </c>
      <c r="H103" s="105">
        <v>13.996700001999908</v>
      </c>
      <c r="I103" s="105">
        <v>14.528299999999792</v>
      </c>
      <c r="J103" s="105">
        <v>15.082999999000263</v>
      </c>
      <c r="K103" s="105">
        <v>15.662899997999856</v>
      </c>
      <c r="L103" s="105">
        <v>16.268999997999884</v>
      </c>
      <c r="M103" s="105">
        <v>16.901699999000172</v>
      </c>
      <c r="N103" s="105">
        <v>17.559400003000452</v>
      </c>
      <c r="O103" s="105">
        <v>18.239400003000203</v>
      </c>
      <c r="P103" s="105">
        <v>18.937700003999645</v>
      </c>
      <c r="Q103" s="105">
        <v>19.651199999999498</v>
      </c>
      <c r="R103" s="105">
        <v>20.378599998000436</v>
      </c>
      <c r="S103" s="105">
        <v>21.119300001999797</v>
      </c>
      <c r="T103" s="105">
        <v>21.871400000000119</v>
      </c>
      <c r="U103" s="105">
        <v>22.632999996000127</v>
      </c>
      <c r="V103" s="105">
        <v>23.402499998000181</v>
      </c>
      <c r="W103" s="105">
        <v>24.179599996999997</v>
      </c>
      <c r="X103" s="105">
        <v>24.963999999000137</v>
      </c>
      <c r="Y103" s="105">
        <v>25.754100004999685</v>
      </c>
      <c r="Z103" s="105">
        <v>26.548500001000075</v>
      </c>
      <c r="AA103" s="105">
        <v>27.346499996000333</v>
      </c>
      <c r="AB103" s="105">
        <v>28.14769999999973</v>
      </c>
      <c r="AC103" s="105">
        <v>28.954100002999432</v>
      </c>
      <c r="AD103" s="105">
        <v>29.769799995000476</v>
      </c>
      <c r="AE103" s="105">
        <v>30.600399996999968</v>
      </c>
      <c r="AF103" s="105">
        <v>31.450500001999714</v>
      </c>
      <c r="AG103" s="105">
        <v>32.321499994999677</v>
      </c>
      <c r="AH103" s="105">
        <v>33.214000000000013</v>
      </c>
      <c r="AI103" s="105">
        <v>34.130899999000412</v>
      </c>
      <c r="AJ103" s="105">
        <v>35.074900001000231</v>
      </c>
      <c r="AK103" s="105">
        <v>36.048300000999475</v>
      </c>
      <c r="AL103" s="105">
        <v>37.052100004000138</v>
      </c>
      <c r="AM103" s="105">
        <v>38.085900004998827</v>
      </c>
      <c r="AN103" s="105">
        <v>39.148399996000528</v>
      </c>
      <c r="AO103" s="105">
        <v>40.237200002001387</v>
      </c>
      <c r="AP103" s="105">
        <v>41.350200003998943</v>
      </c>
      <c r="AQ103" s="105">
        <v>42.486799999999988</v>
      </c>
      <c r="AR103" s="105">
        <v>43.646600000000426</v>
      </c>
      <c r="AS103" s="105">
        <v>44.826799999998514</v>
      </c>
      <c r="AT103" s="105">
        <v>46.024199999998011</v>
      </c>
      <c r="AU103" s="105">
        <v>47.236299999998501</v>
      </c>
      <c r="AV103" s="105">
        <v>48.461599999999031</v>
      </c>
      <c r="AW103" s="105">
        <v>49.699900000000689</v>
      </c>
      <c r="AX103" s="105">
        <v>50.950878999999041</v>
      </c>
      <c r="AY103" s="105">
        <v>52.214790999999572</v>
      </c>
      <c r="AZ103" s="105">
        <v>53.49169700000111</v>
      </c>
      <c r="BA103" s="105">
        <v>54.780999999999835</v>
      </c>
      <c r="BB103" s="105">
        <v>56.082000000000363</v>
      </c>
      <c r="BC103" s="105">
        <v>57.394999999999996</v>
      </c>
      <c r="BD103" s="105">
        <v>58.72199999999836</v>
      </c>
    </row>
    <row r="104" spans="1:56" x14ac:dyDescent="0.2">
      <c r="A104" s="104" t="s">
        <v>137</v>
      </c>
      <c r="B104" s="105">
        <v>2.9698600000000499</v>
      </c>
      <c r="C104" s="105">
        <v>3.0397699999999226</v>
      </c>
      <c r="D104" s="105">
        <v>3.1055300000000758</v>
      </c>
      <c r="E104" s="105">
        <v>3.16829000000003</v>
      </c>
      <c r="F104" s="105">
        <v>3.2296900000000131</v>
      </c>
      <c r="G104" s="105">
        <v>3.2910800000000684</v>
      </c>
      <c r="H104" s="105">
        <v>3.3526199999999986</v>
      </c>
      <c r="I104" s="105">
        <v>3.4143200000000515</v>
      </c>
      <c r="J104" s="105">
        <v>3.4772299999999619</v>
      </c>
      <c r="K104" s="105">
        <v>3.5425199999999575</v>
      </c>
      <c r="L104" s="105">
        <v>3.6109799999999792</v>
      </c>
      <c r="M104" s="105">
        <v>3.6826700000000248</v>
      </c>
      <c r="N104" s="105">
        <v>3.7571799999999849</v>
      </c>
      <c r="O104" s="105">
        <v>3.8341699999999568</v>
      </c>
      <c r="P104" s="105">
        <v>3.9130599999999887</v>
      </c>
      <c r="Q104" s="105">
        <v>3.9931099999999802</v>
      </c>
      <c r="R104" s="105">
        <v>4.0751900000000054</v>
      </c>
      <c r="S104" s="105">
        <v>4.1586099999999915</v>
      </c>
      <c r="T104" s="105">
        <v>4.2392999999999432</v>
      </c>
      <c r="U104" s="105">
        <v>4.3118699999999208</v>
      </c>
      <c r="V104" s="105">
        <v>4.3728899999999804</v>
      </c>
      <c r="W104" s="105">
        <v>4.4196299999999153</v>
      </c>
      <c r="X104" s="105">
        <v>4.4541899999999748</v>
      </c>
      <c r="Y104" s="105">
        <v>4.4838400000001561</v>
      </c>
      <c r="Z104" s="105">
        <v>4.5187999999999926</v>
      </c>
      <c r="AA104" s="105">
        <v>4.5660899999998854</v>
      </c>
      <c r="AB104" s="105">
        <v>4.6293999999998503</v>
      </c>
      <c r="AC104" s="105">
        <v>4.7056399999999643</v>
      </c>
      <c r="AD104" s="105">
        <v>4.7867699999998665</v>
      </c>
      <c r="AE104" s="105">
        <v>4.8611300000001672</v>
      </c>
      <c r="AF104" s="105">
        <v>4.9207200000000153</v>
      </c>
      <c r="AG104" s="105">
        <v>4.9625900000000058</v>
      </c>
      <c r="AH104" s="105">
        <v>4.9906900000001704</v>
      </c>
      <c r="AI104" s="105">
        <v>5.0122700000001581</v>
      </c>
      <c r="AJ104" s="105">
        <v>5.0379300000002001</v>
      </c>
      <c r="AK104" s="105">
        <v>5.0753800000000169</v>
      </c>
      <c r="AL104" s="105">
        <v>5.1267300000000029</v>
      </c>
      <c r="AM104" s="105">
        <v>5.1897200000000634</v>
      </c>
      <c r="AN104" s="105">
        <v>5.2622899999998438</v>
      </c>
      <c r="AO104" s="105">
        <v>5.3407799999999321</v>
      </c>
      <c r="AP104" s="105">
        <v>5.4223400000001512</v>
      </c>
      <c r="AQ104" s="105">
        <v>5.5066000000002084</v>
      </c>
      <c r="AR104" s="105">
        <v>5.5941100000002422</v>
      </c>
      <c r="AS104" s="105">
        <v>5.6838099999999807</v>
      </c>
      <c r="AT104" s="105">
        <v>5.7745699999998559</v>
      </c>
      <c r="AU104" s="105">
        <v>5.865400000000065</v>
      </c>
      <c r="AV104" s="105">
        <v>5.9557300000000666</v>
      </c>
      <c r="AW104" s="105">
        <v>6.0451199999998737</v>
      </c>
      <c r="AX104" s="105">
        <v>6.1329319999999052</v>
      </c>
      <c r="AY104" s="105">
        <v>6.2186159999997122</v>
      </c>
      <c r="AZ104" s="105">
        <v>6.3017179999999868</v>
      </c>
      <c r="BA104" s="105">
        <v>6.3819999999997306</v>
      </c>
      <c r="BB104" s="105">
        <v>6.459000000000044</v>
      </c>
      <c r="BC104" s="105">
        <v>6.5339999999999936</v>
      </c>
      <c r="BD104" s="105">
        <v>6.6049999999999942</v>
      </c>
    </row>
    <row r="105" spans="1:56" x14ac:dyDescent="0.2">
      <c r="A105" s="104" t="s">
        <v>70</v>
      </c>
      <c r="B105" s="105">
        <v>6.9948499999999232</v>
      </c>
      <c r="C105" s="105">
        <v>7.1377500000998735</v>
      </c>
      <c r="D105" s="105">
        <v>7.3001500004000199</v>
      </c>
      <c r="E105" s="105">
        <v>7.4472800003000756</v>
      </c>
      <c r="F105" s="105">
        <v>7.5314200000999367</v>
      </c>
      <c r="G105" s="105">
        <v>7.5225899996999006</v>
      </c>
      <c r="H105" s="105">
        <v>7.4028700000998953</v>
      </c>
      <c r="I105" s="105">
        <v>7.1942800002998393</v>
      </c>
      <c r="J105" s="105">
        <v>6.955570000199935</v>
      </c>
      <c r="K105" s="105">
        <v>6.7687199995999228</v>
      </c>
      <c r="L105" s="105">
        <v>6.692109999900099</v>
      </c>
      <c r="M105" s="105">
        <v>6.7481899996000339</v>
      </c>
      <c r="N105" s="105">
        <v>6.9180999998999129</v>
      </c>
      <c r="O105" s="105">
        <v>7.1682400001000373</v>
      </c>
      <c r="P105" s="105">
        <v>7.4460199995999643</v>
      </c>
      <c r="Q105" s="105">
        <v>7.712980000000023</v>
      </c>
      <c r="R105" s="105">
        <v>7.9589800000000022</v>
      </c>
      <c r="S105" s="105">
        <v>8.1960399999999414</v>
      </c>
      <c r="T105" s="105">
        <v>8.4338000000000175</v>
      </c>
      <c r="U105" s="105">
        <v>8.6891500000000121</v>
      </c>
      <c r="V105" s="105">
        <v>8.9733399999999452</v>
      </c>
      <c r="W105" s="105">
        <v>9.2869800000000318</v>
      </c>
      <c r="X105" s="105">
        <v>9.6214999999999566</v>
      </c>
      <c r="Y105" s="105">
        <v>9.9682699999999613</v>
      </c>
      <c r="Z105" s="105">
        <v>10.315399999999958</v>
      </c>
      <c r="AA105" s="105">
        <v>10.653600000000113</v>
      </c>
      <c r="AB105" s="105">
        <v>10.980299999999925</v>
      </c>
      <c r="AC105" s="105">
        <v>11.295900000000412</v>
      </c>
      <c r="AD105" s="105">
        <v>11.597700000000067</v>
      </c>
      <c r="AE105" s="105">
        <v>11.883600000000047</v>
      </c>
      <c r="AF105" s="105">
        <v>12.152399999999647</v>
      </c>
      <c r="AG105" s="105">
        <v>12.402500003000396</v>
      </c>
      <c r="AH105" s="105">
        <v>12.63469999499957</v>
      </c>
      <c r="AI105" s="105">
        <v>12.853099995000136</v>
      </c>
      <c r="AJ105" s="105">
        <v>13.063400003999957</v>
      </c>
      <c r="AK105" s="105">
        <v>13.270199998000365</v>
      </c>
      <c r="AL105" s="105">
        <v>13.474499996000084</v>
      </c>
      <c r="AM105" s="105">
        <v>13.676699999999828</v>
      </c>
      <c r="AN105" s="105">
        <v>13.880499997000232</v>
      </c>
      <c r="AO105" s="105">
        <v>14.090199997000182</v>
      </c>
      <c r="AP105" s="105">
        <v>14.308700002000286</v>
      </c>
      <c r="AQ105" s="105">
        <v>14.537900002999988</v>
      </c>
      <c r="AR105" s="105">
        <v>14.776900003000023</v>
      </c>
      <c r="AS105" s="105">
        <v>15.022699999000148</v>
      </c>
      <c r="AT105" s="105">
        <v>15.270799996000093</v>
      </c>
      <c r="AU105" s="105">
        <v>15.517600003999997</v>
      </c>
      <c r="AV105" s="105">
        <v>15.762399996999799</v>
      </c>
      <c r="AW105" s="105">
        <v>16.005400002000041</v>
      </c>
      <c r="AX105" s="105">
        <v>16.245728996999993</v>
      </c>
      <c r="AY105" s="105">
        <v>16.482646000999882</v>
      </c>
      <c r="AZ105" s="105">
        <v>16.715508000000831</v>
      </c>
      <c r="BA105" s="105">
        <v>16.943999999999317</v>
      </c>
      <c r="BB105" s="105">
        <v>17.167000000000336</v>
      </c>
      <c r="BC105" s="105">
        <v>17.385000000000122</v>
      </c>
      <c r="BD105" s="105">
        <v>17.599000000000615</v>
      </c>
    </row>
    <row r="106" spans="1:56" x14ac:dyDescent="0.2">
      <c r="A106" s="104" t="s">
        <v>135</v>
      </c>
      <c r="B106" s="105">
        <v>5.1178000000000418E-2</v>
      </c>
      <c r="C106" s="105">
        <v>5.2024999999999204E-2</v>
      </c>
      <c r="D106" s="105">
        <v>5.2824000000001911E-2</v>
      </c>
      <c r="E106" s="105">
        <v>5.3603999999999617E-2</v>
      </c>
      <c r="F106" s="105">
        <v>5.4379999999999894E-2</v>
      </c>
      <c r="G106" s="105">
        <v>5.5169000000000398E-2</v>
      </c>
      <c r="H106" s="105">
        <v>5.5976999999999381E-2</v>
      </c>
      <c r="I106" s="105">
        <v>5.6810000000000728E-2</v>
      </c>
      <c r="J106" s="105">
        <v>5.7661999999999651E-2</v>
      </c>
      <c r="K106" s="105">
        <v>5.8505999999998518E-2</v>
      </c>
      <c r="L106" s="105">
        <v>5.9338999999998872E-2</v>
      </c>
      <c r="M106" s="105">
        <v>6.0132999999999236E-2</v>
      </c>
      <c r="N106" s="105">
        <v>6.091999999999928E-2</v>
      </c>
      <c r="O106" s="105">
        <v>6.1768000000000746E-2</v>
      </c>
      <c r="P106" s="105">
        <v>6.2765000000001347E-2</v>
      </c>
      <c r="Q106" s="105">
        <v>6.4003000000001239E-2</v>
      </c>
      <c r="R106" s="105">
        <v>6.5517999999997079E-2</v>
      </c>
      <c r="S106" s="105">
        <v>6.7260999999998045E-2</v>
      </c>
      <c r="T106" s="105">
        <v>6.9098000000001741E-2</v>
      </c>
      <c r="U106" s="105">
        <v>7.0860000000002296E-2</v>
      </c>
      <c r="V106" s="105">
        <v>7.2411999999999324E-2</v>
      </c>
      <c r="W106" s="105">
        <v>7.3700000000000862E-2</v>
      </c>
      <c r="X106" s="105">
        <v>7.4769000000000099E-2</v>
      </c>
      <c r="Y106" s="105">
        <v>7.5718999999999412E-2</v>
      </c>
      <c r="Z106" s="105">
        <v>7.6671000000001072E-2</v>
      </c>
      <c r="AA106" s="105">
        <v>7.7730000000002145E-2</v>
      </c>
      <c r="AB106" s="105">
        <v>7.8906999999998201E-2</v>
      </c>
      <c r="AC106" s="105">
        <v>8.0183999999998423E-2</v>
      </c>
      <c r="AD106" s="105">
        <v>8.1550000000000747E-2</v>
      </c>
      <c r="AE106" s="105">
        <v>8.2966000000000539E-2</v>
      </c>
      <c r="AF106" s="105">
        <v>8.440600000000012E-2</v>
      </c>
      <c r="AG106" s="105">
        <v>8.5857999999999698E-2</v>
      </c>
      <c r="AH106" s="105">
        <v>8.7342999999998797E-2</v>
      </c>
      <c r="AI106" s="105">
        <v>8.889499999999996E-2</v>
      </c>
      <c r="AJ106" s="105">
        <v>9.0541999999999331E-2</v>
      </c>
      <c r="AK106" s="105">
        <v>9.232500000000024E-2</v>
      </c>
      <c r="AL106" s="105">
        <v>9.4260000000000566E-2</v>
      </c>
      <c r="AM106" s="105">
        <v>9.6311000000000688E-2</v>
      </c>
      <c r="AN106" s="105">
        <v>9.8439999999999847E-2</v>
      </c>
      <c r="AO106" s="105">
        <v>0.10056799999999937</v>
      </c>
      <c r="AP106" s="105">
        <v>0.1026519999999999</v>
      </c>
      <c r="AQ106" s="105">
        <v>0.10465600000000054</v>
      </c>
      <c r="AR106" s="105">
        <v>0.10661300000000044</v>
      </c>
      <c r="AS106" s="105">
        <v>0.10853500000000153</v>
      </c>
      <c r="AT106" s="105">
        <v>0.11045799999999954</v>
      </c>
      <c r="AU106" s="105">
        <v>0.1124069999999997</v>
      </c>
      <c r="AV106" s="105">
        <v>0.11439500000000076</v>
      </c>
      <c r="AW106" s="105">
        <v>0.11639800000000093</v>
      </c>
      <c r="AX106" s="105">
        <v>0.11841399999999921</v>
      </c>
      <c r="AY106" s="105">
        <v>0.12042799999999972</v>
      </c>
      <c r="AZ106" s="105">
        <v>0.12243899999999867</v>
      </c>
      <c r="BA106" s="105">
        <v>0.12399999999999949</v>
      </c>
      <c r="BB106" s="105">
        <v>0.12600000000000017</v>
      </c>
      <c r="BC106" s="105">
        <v>0.12799999999999964</v>
      </c>
      <c r="BD106" s="105">
        <v>0.12999999999999984</v>
      </c>
    </row>
    <row r="107" spans="1:56" x14ac:dyDescent="0.2">
      <c r="A107" s="104" t="s">
        <v>189</v>
      </c>
      <c r="B107" s="105">
        <v>4.4885000000001472E-2</v>
      </c>
      <c r="C107" s="105">
        <v>4.4494999999998903E-2</v>
      </c>
      <c r="D107" s="105">
        <v>4.4326000000001538E-2</v>
      </c>
      <c r="E107" s="105">
        <v>4.4316000000000404E-2</v>
      </c>
      <c r="F107" s="105">
        <v>4.4331000000000224E-2</v>
      </c>
      <c r="G107" s="105">
        <v>4.4275999999999135E-2</v>
      </c>
      <c r="H107" s="105">
        <v>4.4147999999999493E-2</v>
      </c>
      <c r="I107" s="105">
        <v>4.3942000000000536E-2</v>
      </c>
      <c r="J107" s="105">
        <v>4.370299999999884E-2</v>
      </c>
      <c r="K107" s="105">
        <v>4.3456999999999045E-2</v>
      </c>
      <c r="L107" s="105">
        <v>4.3210000000000998E-2</v>
      </c>
      <c r="M107" s="105">
        <v>4.2976000000000951E-2</v>
      </c>
      <c r="N107" s="105">
        <v>4.2762000000000557E-2</v>
      </c>
      <c r="O107" s="105">
        <v>4.2542000000000461E-2</v>
      </c>
      <c r="P107" s="105">
        <v>4.2293999999999492E-2</v>
      </c>
      <c r="Q107" s="105">
        <v>4.2012999999999204E-2</v>
      </c>
      <c r="R107" s="105">
        <v>4.1696999999998652E-2</v>
      </c>
      <c r="S107" s="105">
        <v>4.1351000000001005E-2</v>
      </c>
      <c r="T107" s="105">
        <v>4.1046999999999757E-2</v>
      </c>
      <c r="U107" s="105">
        <v>4.0852000000000652E-2</v>
      </c>
      <c r="V107" s="105">
        <v>4.0833999999999225E-2</v>
      </c>
      <c r="W107" s="105">
        <v>4.1013000000000792E-2</v>
      </c>
      <c r="X107" s="105">
        <v>4.1360999999999822E-2</v>
      </c>
      <c r="Y107" s="105">
        <v>4.1846000000000015E-2</v>
      </c>
      <c r="Z107" s="105">
        <v>4.2373000000000154E-2</v>
      </c>
      <c r="AA107" s="105">
        <v>4.2891000000000776E-2</v>
      </c>
      <c r="AB107" s="105">
        <v>4.3373000000000252E-2</v>
      </c>
      <c r="AC107" s="105">
        <v>4.3845999999999774E-2</v>
      </c>
      <c r="AD107" s="105">
        <v>4.4317000000000432E-2</v>
      </c>
      <c r="AE107" s="105">
        <v>4.4824000000000204E-2</v>
      </c>
      <c r="AF107" s="105">
        <v>4.5374000000000324E-2</v>
      </c>
      <c r="AG107" s="105">
        <v>4.5989999999998858E-2</v>
      </c>
      <c r="AH107" s="105">
        <v>4.6640999999999336E-2</v>
      </c>
      <c r="AI107" s="105">
        <v>4.7306000000001742E-2</v>
      </c>
      <c r="AJ107" s="105">
        <v>4.7971000000001707E-2</v>
      </c>
      <c r="AK107" s="105">
        <v>4.8610999999998385E-2</v>
      </c>
      <c r="AL107" s="105">
        <v>4.9209999999999365E-2</v>
      </c>
      <c r="AM107" s="105">
        <v>4.9782999999999349E-2</v>
      </c>
      <c r="AN107" s="105">
        <v>5.0332000000001126E-2</v>
      </c>
      <c r="AO107" s="105">
        <v>5.0885999999999716E-2</v>
      </c>
      <c r="AP107" s="105">
        <v>5.1445000000000192E-2</v>
      </c>
      <c r="AQ107" s="105">
        <v>5.200599999999854E-2</v>
      </c>
      <c r="AR107" s="105">
        <v>5.2591000000001414E-2</v>
      </c>
      <c r="AS107" s="105">
        <v>5.3169000000000112E-2</v>
      </c>
      <c r="AT107" s="105">
        <v>5.3739000000000259E-2</v>
      </c>
      <c r="AU107" s="105">
        <v>5.4287999999998872E-2</v>
      </c>
      <c r="AV107" s="105">
        <v>5.482100000000021E-2</v>
      </c>
      <c r="AW107" s="105">
        <v>5.534500000000088E-2</v>
      </c>
      <c r="AX107" s="105">
        <v>5.5849999999998984E-2</v>
      </c>
      <c r="AY107" s="105">
        <v>5.6344999999999784E-2</v>
      </c>
      <c r="AZ107" s="105">
        <v>5.681299999999842E-2</v>
      </c>
      <c r="BA107" s="105">
        <v>5.7999999999999996E-2</v>
      </c>
      <c r="BB107" s="105">
        <v>5.7999999999999732E-2</v>
      </c>
      <c r="BC107" s="105">
        <v>5.7999999999997873E-2</v>
      </c>
      <c r="BD107" s="105">
        <v>5.7999999999998962E-2</v>
      </c>
    </row>
    <row r="108" spans="1:56" x14ac:dyDescent="0.2">
      <c r="A108" s="104" t="s">
        <v>206</v>
      </c>
      <c r="B108" s="105">
        <v>32.209300000000695</v>
      </c>
      <c r="C108" s="105">
        <v>32.863699999999611</v>
      </c>
      <c r="D108" s="105">
        <v>33.518399999999616</v>
      </c>
      <c r="E108" s="105">
        <v>34.164499999999173</v>
      </c>
      <c r="F108" s="105">
        <v>34.78989999999979</v>
      </c>
      <c r="G108" s="105">
        <v>35.386500000000296</v>
      </c>
      <c r="H108" s="105">
        <v>35.948900000002084</v>
      </c>
      <c r="I108" s="105">
        <v>36.48159999999946</v>
      </c>
      <c r="J108" s="105">
        <v>36.99780000000078</v>
      </c>
      <c r="K108" s="105">
        <v>37.516499999999681</v>
      </c>
      <c r="L108" s="105">
        <v>38.050399999999428</v>
      </c>
      <c r="M108" s="105">
        <v>38.606800000000248</v>
      </c>
      <c r="N108" s="105">
        <v>39.179500000000232</v>
      </c>
      <c r="O108" s="105">
        <v>39.752000000000066</v>
      </c>
      <c r="P108" s="105">
        <v>40.300399999999158</v>
      </c>
      <c r="Q108" s="105">
        <v>40.808599999999686</v>
      </c>
      <c r="R108" s="105">
        <v>41.269299999999141</v>
      </c>
      <c r="S108" s="105">
        <v>41.690799999999385</v>
      </c>
      <c r="T108" s="105">
        <v>42.091000000000314</v>
      </c>
      <c r="U108" s="105">
        <v>42.495699999999943</v>
      </c>
      <c r="V108" s="105">
        <v>42.92310000000041</v>
      </c>
      <c r="W108" s="105">
        <v>43.37809999999952</v>
      </c>
      <c r="X108" s="105">
        <v>43.853400000000349</v>
      </c>
      <c r="Y108" s="105">
        <v>44.340600000000038</v>
      </c>
      <c r="Z108" s="105">
        <v>44.825899999999891</v>
      </c>
      <c r="AA108" s="105">
        <v>45.298599996000291</v>
      </c>
      <c r="AB108" s="105">
        <v>45.757400004000495</v>
      </c>
      <c r="AC108" s="105">
        <v>46.202600004999816</v>
      </c>
      <c r="AD108" s="105">
        <v>46.627400002000336</v>
      </c>
      <c r="AE108" s="105">
        <v>47.023900003999969</v>
      </c>
      <c r="AF108" s="105">
        <v>47.386300004999484</v>
      </c>
      <c r="AG108" s="105">
        <v>47.712800002999558</v>
      </c>
      <c r="AH108" s="105">
        <v>48.004800005001577</v>
      </c>
      <c r="AI108" s="105">
        <v>48.264999996998867</v>
      </c>
      <c r="AJ108" s="105">
        <v>48.498099997999404</v>
      </c>
      <c r="AK108" s="105">
        <v>48.708500000001557</v>
      </c>
      <c r="AL108" s="105">
        <v>48.895799995998559</v>
      </c>
      <c r="AM108" s="105">
        <v>49.062400000998515</v>
      </c>
      <c r="AN108" s="105">
        <v>49.219000000998804</v>
      </c>
      <c r="AO108" s="105">
        <v>49.379200000999525</v>
      </c>
      <c r="AP108" s="105">
        <v>49.552899999001255</v>
      </c>
      <c r="AQ108" s="105">
        <v>49.744699995000495</v>
      </c>
      <c r="AR108" s="105">
        <v>49.952199998997955</v>
      </c>
      <c r="AS108" s="105">
        <v>50.16919999800033</v>
      </c>
      <c r="AT108" s="105">
        <v>50.385599998998167</v>
      </c>
      <c r="AU108" s="105">
        <v>50.593699998998261</v>
      </c>
      <c r="AV108" s="105">
        <v>50.791899996999675</v>
      </c>
      <c r="AW108" s="105">
        <v>50.982200005001552</v>
      </c>
      <c r="AX108" s="105">
        <v>51.164435003002048</v>
      </c>
      <c r="AY108" s="105">
        <v>51.339238004001281</v>
      </c>
      <c r="AZ108" s="105">
        <v>51.506975000000423</v>
      </c>
      <c r="BA108" s="105">
        <v>51.667000000000073</v>
      </c>
      <c r="BB108" s="105">
        <v>51.816999999997897</v>
      </c>
      <c r="BC108" s="105">
        <v>51.959999999998189</v>
      </c>
      <c r="BD108" s="105">
        <v>52.092999999999229</v>
      </c>
    </row>
    <row r="109" spans="1:56" x14ac:dyDescent="0.2">
      <c r="A109" s="104" t="s">
        <v>136</v>
      </c>
      <c r="B109" s="105">
        <v>0.74676700000000718</v>
      </c>
      <c r="C109" s="105">
        <v>0.80114199999999258</v>
      </c>
      <c r="D109" s="105">
        <v>0.8546039999999927</v>
      </c>
      <c r="E109" s="105">
        <v>0.90852000000000199</v>
      </c>
      <c r="F109" s="105">
        <v>0.96483399999999353</v>
      </c>
      <c r="G109" s="105">
        <v>1.024939999999986</v>
      </c>
      <c r="H109" s="105">
        <v>1.0892099999999636</v>
      </c>
      <c r="I109" s="105">
        <v>1.1570300002699994</v>
      </c>
      <c r="J109" s="105">
        <v>1.2276000004200007</v>
      </c>
      <c r="K109" s="105">
        <v>1.2996800000400364</v>
      </c>
      <c r="L109" s="105">
        <v>1.3723200003900242</v>
      </c>
      <c r="M109" s="105">
        <v>1.4429899998199884</v>
      </c>
      <c r="N109" s="105">
        <v>1.5113100001400224</v>
      </c>
      <c r="O109" s="105">
        <v>1.5806399997100493</v>
      </c>
      <c r="P109" s="105">
        <v>1.6558300000100217</v>
      </c>
      <c r="Q109" s="105">
        <v>1.738990000109967</v>
      </c>
      <c r="R109" s="105">
        <v>1.836109999640025</v>
      </c>
      <c r="S109" s="105">
        <v>1.9428100002299797</v>
      </c>
      <c r="T109" s="105">
        <v>2.0388800000100153</v>
      </c>
      <c r="U109" s="105">
        <v>2.096929999889992</v>
      </c>
      <c r="V109" s="105">
        <v>2.0996099997100517</v>
      </c>
      <c r="W109" s="105">
        <v>2.0356600000700418</v>
      </c>
      <c r="X109" s="105">
        <v>1.9168800003900188</v>
      </c>
      <c r="Y109" s="105">
        <v>1.7771400003599969</v>
      </c>
      <c r="Z109" s="105">
        <v>1.6639300001099766</v>
      </c>
      <c r="AA109" s="105">
        <v>1.6106499999599868</v>
      </c>
      <c r="AB109" s="105">
        <v>1.63174000040002</v>
      </c>
      <c r="AC109" s="105">
        <v>1.7153100001599755</v>
      </c>
      <c r="AD109" s="105">
        <v>1.8363500001000213</v>
      </c>
      <c r="AE109" s="105">
        <v>1.9570700004499511</v>
      </c>
      <c r="AF109" s="105">
        <v>2.0507400000000016</v>
      </c>
      <c r="AG109" s="105">
        <v>2.1093599996200112</v>
      </c>
      <c r="AH109" s="105">
        <v>2.143829999830039</v>
      </c>
      <c r="AI109" s="105">
        <v>2.1691199995329749</v>
      </c>
      <c r="AJ109" s="105">
        <v>2.2079399997140148</v>
      </c>
      <c r="AK109" s="105">
        <v>2.276620000000011</v>
      </c>
      <c r="AL109" s="105">
        <v>2.3772600000000148</v>
      </c>
      <c r="AM109" s="105">
        <v>2.5034100000000237</v>
      </c>
      <c r="AN109" s="105">
        <v>2.6523399999999864</v>
      </c>
      <c r="AO109" s="105">
        <v>2.8189400000000107</v>
      </c>
      <c r="AP109" s="105">
        <v>2.998079999999979</v>
      </c>
      <c r="AQ109" s="105">
        <v>3.191049999999986</v>
      </c>
      <c r="AR109" s="105">
        <v>3.3955600000000357</v>
      </c>
      <c r="AS109" s="105">
        <v>3.5983899999999633</v>
      </c>
      <c r="AT109" s="105">
        <v>3.7824499999999208</v>
      </c>
      <c r="AU109" s="105">
        <v>3.9357900000000283</v>
      </c>
      <c r="AV109" s="105">
        <v>4.0525800000000158</v>
      </c>
      <c r="AW109" s="105">
        <v>4.1365299999999676</v>
      </c>
      <c r="AX109" s="105">
        <v>4.1971279999999362</v>
      </c>
      <c r="AY109" s="105">
        <v>4.2489739999999285</v>
      </c>
      <c r="AZ109" s="105">
        <v>4.3028749999999869</v>
      </c>
      <c r="BA109" s="105">
        <v>4.3610000000000362</v>
      </c>
      <c r="BB109" s="105">
        <v>4.4220000000001489</v>
      </c>
      <c r="BC109" s="105">
        <v>4.4839999999998748</v>
      </c>
      <c r="BD109" s="105">
        <v>4.5449999999997832</v>
      </c>
    </row>
    <row r="110" spans="1:56" x14ac:dyDescent="0.2">
      <c r="A110" s="104" t="s">
        <v>138</v>
      </c>
      <c r="B110" s="105">
        <v>2.6884300005000052</v>
      </c>
      <c r="C110" s="105">
        <v>2.7622600005000346</v>
      </c>
      <c r="D110" s="105">
        <v>2.84084000000008</v>
      </c>
      <c r="E110" s="105">
        <v>2.9192900000000903</v>
      </c>
      <c r="F110" s="105">
        <v>2.9909699997998924</v>
      </c>
      <c r="G110" s="105">
        <v>3.0515800003999525</v>
      </c>
      <c r="H110" s="105">
        <v>3.0989700000001363</v>
      </c>
      <c r="I110" s="105">
        <v>3.1358399999000781</v>
      </c>
      <c r="J110" s="105">
        <v>3.1688400002000545</v>
      </c>
      <c r="K110" s="105">
        <v>3.20733000009997</v>
      </c>
      <c r="L110" s="105">
        <v>3.2581399999000609</v>
      </c>
      <c r="M110" s="105">
        <v>3.3233800001999882</v>
      </c>
      <c r="N110" s="105">
        <v>3.4012400000000156</v>
      </c>
      <c r="O110" s="105">
        <v>3.4899799998999392</v>
      </c>
      <c r="P110" s="105">
        <v>3.5863800003000579</v>
      </c>
      <c r="Q110" s="105">
        <v>3.6879000001000852</v>
      </c>
      <c r="R110" s="105">
        <v>3.794040000200074</v>
      </c>
      <c r="S110" s="105">
        <v>3.9051599998999267</v>
      </c>
      <c r="T110" s="105">
        <v>4.0203000003999749</v>
      </c>
      <c r="U110" s="105">
        <v>4.1384100004000022</v>
      </c>
      <c r="V110" s="105">
        <v>4.2584700003000426</v>
      </c>
      <c r="W110" s="105">
        <v>4.3800699996000398</v>
      </c>
      <c r="X110" s="105">
        <v>4.502359999800035</v>
      </c>
      <c r="Y110" s="105">
        <v>4.6232799999000358</v>
      </c>
      <c r="Z110" s="105">
        <v>4.7403800001000214</v>
      </c>
      <c r="AA110" s="105">
        <v>4.8519199996000033</v>
      </c>
      <c r="AB110" s="105">
        <v>4.9571800003999895</v>
      </c>
      <c r="AC110" s="105">
        <v>5.0565200002999555</v>
      </c>
      <c r="AD110" s="105">
        <v>5.1507599999999885</v>
      </c>
      <c r="AE110" s="105">
        <v>5.2412800000002573</v>
      </c>
      <c r="AF110" s="105">
        <v>5.3292999999999662</v>
      </c>
      <c r="AG110" s="105">
        <v>5.4145700000001344</v>
      </c>
      <c r="AH110" s="105">
        <v>5.4972699999999532</v>
      </c>
      <c r="AI110" s="105">
        <v>5.5796599999998833</v>
      </c>
      <c r="AJ110" s="105">
        <v>5.6646000000000729</v>
      </c>
      <c r="AK110" s="105">
        <v>5.7540300000000597</v>
      </c>
      <c r="AL110" s="105">
        <v>5.8493599999997903</v>
      </c>
      <c r="AM110" s="105">
        <v>5.9497899999999158</v>
      </c>
      <c r="AN110" s="105">
        <v>6.052189999999988</v>
      </c>
      <c r="AO110" s="105">
        <v>6.1520399999999968</v>
      </c>
      <c r="AP110" s="105">
        <v>6.2462700000000932</v>
      </c>
      <c r="AQ110" s="105">
        <v>6.3334899999999736</v>
      </c>
      <c r="AR110" s="105">
        <v>6.4151699999999856</v>
      </c>
      <c r="AS110" s="105">
        <v>6.4945599999999883</v>
      </c>
      <c r="AT110" s="105">
        <v>6.576400000000052</v>
      </c>
      <c r="AU110" s="105">
        <v>6.6639700000001882</v>
      </c>
      <c r="AV110" s="105">
        <v>6.7583499999999654</v>
      </c>
      <c r="AW110" s="105">
        <v>6.8581600000002076</v>
      </c>
      <c r="AX110" s="105">
        <v>6.9612099999999417</v>
      </c>
      <c r="AY110" s="105">
        <v>7.0642420000002364</v>
      </c>
      <c r="AZ110" s="105">
        <v>7.1648219999998677</v>
      </c>
      <c r="BA110" s="105">
        <v>7.2630000000000425</v>
      </c>
      <c r="BB110" s="105">
        <v>7.3579999999999828</v>
      </c>
      <c r="BC110" s="105">
        <v>7.4489999999999608</v>
      </c>
      <c r="BD110" s="105">
        <v>7.5409999999999826</v>
      </c>
    </row>
    <row r="111" spans="1:56" x14ac:dyDescent="0.2">
      <c r="A111" s="104" t="s">
        <v>140</v>
      </c>
      <c r="B111" s="105">
        <v>2.2973900001999756</v>
      </c>
      <c r="C111" s="105">
        <v>2.3535500002999896</v>
      </c>
      <c r="D111" s="105">
        <v>2.4167400001999972</v>
      </c>
      <c r="E111" s="105">
        <v>2.4804200000999872</v>
      </c>
      <c r="F111" s="105">
        <v>2.5355000001000287</v>
      </c>
      <c r="G111" s="105">
        <v>2.5756899999999825</v>
      </c>
      <c r="H111" s="105">
        <v>2.598349999699991</v>
      </c>
      <c r="I111" s="105">
        <v>2.6062199997000479</v>
      </c>
      <c r="J111" s="105">
        <v>2.6048599998000017</v>
      </c>
      <c r="K111" s="105">
        <v>2.6025699995000213</v>
      </c>
      <c r="L111" s="105">
        <v>2.6052900000999881</v>
      </c>
      <c r="M111" s="105">
        <v>2.6157499998999874</v>
      </c>
      <c r="N111" s="105">
        <v>2.6322800003999718</v>
      </c>
      <c r="O111" s="105">
        <v>2.6512899995999986</v>
      </c>
      <c r="P111" s="105">
        <v>2.6672199998000332</v>
      </c>
      <c r="Q111" s="105">
        <v>2.6765799996999462</v>
      </c>
      <c r="R111" s="105">
        <v>2.6772800004000024</v>
      </c>
      <c r="S111" s="105">
        <v>2.6721699996000017</v>
      </c>
      <c r="T111" s="105">
        <v>2.6685900001999987</v>
      </c>
      <c r="U111" s="105">
        <v>2.6766099997000099</v>
      </c>
      <c r="V111" s="105">
        <v>2.7030200002000644</v>
      </c>
      <c r="W111" s="105">
        <v>2.752459999600029</v>
      </c>
      <c r="X111" s="105">
        <v>2.8218600002999898</v>
      </c>
      <c r="Y111" s="105">
        <v>2.9008499996000405</v>
      </c>
      <c r="Z111" s="105">
        <v>2.9746399996999706</v>
      </c>
      <c r="AA111" s="105">
        <v>3.0333899998000495</v>
      </c>
      <c r="AB111" s="105">
        <v>3.0709600001000084</v>
      </c>
      <c r="AC111" s="105">
        <v>3.0926699999999929</v>
      </c>
      <c r="AD111" s="105">
        <v>3.1139500001999676</v>
      </c>
      <c r="AE111" s="105">
        <v>3.1566499999000879</v>
      </c>
      <c r="AF111" s="105">
        <v>3.2353700000000623</v>
      </c>
      <c r="AG111" s="105">
        <v>3.3598600002000025</v>
      </c>
      <c r="AH111" s="105">
        <v>3.5228399995999693</v>
      </c>
      <c r="AI111" s="105">
        <v>3.7014600003001101</v>
      </c>
      <c r="AJ111" s="105">
        <v>3.8632699999999285</v>
      </c>
      <c r="AK111" s="105">
        <v>3.986849999500016</v>
      </c>
      <c r="AL111" s="105">
        <v>4.0573500003000742</v>
      </c>
      <c r="AM111" s="105">
        <v>4.0864700002001397</v>
      </c>
      <c r="AN111" s="105">
        <v>4.1110500003999277</v>
      </c>
      <c r="AO111" s="105">
        <v>4.1831600000000186</v>
      </c>
      <c r="AP111" s="105">
        <v>4.337140000300014</v>
      </c>
      <c r="AQ111" s="105">
        <v>4.5883699995998599</v>
      </c>
      <c r="AR111" s="105">
        <v>4.9164000002000261</v>
      </c>
      <c r="AS111" s="105">
        <v>5.2761000002999898</v>
      </c>
      <c r="AT111" s="105">
        <v>5.6032800001000593</v>
      </c>
      <c r="AU111" s="105">
        <v>5.8514799999000884</v>
      </c>
      <c r="AV111" s="105">
        <v>6.006669999500005</v>
      </c>
      <c r="AW111" s="105">
        <v>6.0823600001000235</v>
      </c>
      <c r="AX111" s="105">
        <v>6.0935089998000409</v>
      </c>
      <c r="AY111" s="105">
        <v>6.0659220003000129</v>
      </c>
      <c r="AZ111" s="105">
        <v>6.0197949999998874</v>
      </c>
      <c r="BA111" s="105">
        <v>5.9579999999998661</v>
      </c>
      <c r="BB111" s="105">
        <v>5.874999999999944</v>
      </c>
      <c r="BC111" s="105">
        <v>5.782999999999717</v>
      </c>
      <c r="BD111" s="105">
        <v>5.6910000000000585</v>
      </c>
    </row>
    <row r="112" spans="1:56" x14ac:dyDescent="0.2">
      <c r="A112" s="104" t="s">
        <v>142</v>
      </c>
      <c r="B112" s="105">
        <v>1.4165300002000054</v>
      </c>
      <c r="C112" s="105">
        <v>1.4542000002999977</v>
      </c>
      <c r="D112" s="105">
        <v>1.4937099997000005</v>
      </c>
      <c r="E112" s="105">
        <v>1.5352300002999917</v>
      </c>
      <c r="F112" s="105">
        <v>1.5789500003000225</v>
      </c>
      <c r="G112" s="105">
        <v>1.6250099994999747</v>
      </c>
      <c r="H112" s="105">
        <v>1.6722999995000667</v>
      </c>
      <c r="I112" s="105">
        <v>1.7204899996000234</v>
      </c>
      <c r="J112" s="105">
        <v>1.7712599999999621</v>
      </c>
      <c r="K112" s="105">
        <v>1.8268799999000422</v>
      </c>
      <c r="L112" s="105">
        <v>1.8883100002999644</v>
      </c>
      <c r="M112" s="105">
        <v>1.957460000300026</v>
      </c>
      <c r="N112" s="105">
        <v>2.0318500000999125</v>
      </c>
      <c r="O112" s="105">
        <v>2.1029099995000653</v>
      </c>
      <c r="P112" s="105">
        <v>2.1590899995999804</v>
      </c>
      <c r="Q112" s="105">
        <v>2.1925500004000473</v>
      </c>
      <c r="R112" s="105">
        <v>2.2018300001999811</v>
      </c>
      <c r="S112" s="105">
        <v>2.1910200000000235</v>
      </c>
      <c r="T112" s="105">
        <v>2.1650899999999131</v>
      </c>
      <c r="U112" s="105">
        <v>2.1315300000000055</v>
      </c>
      <c r="V112" s="105">
        <v>2.0972300004000339</v>
      </c>
      <c r="W112" s="105">
        <v>2.0602700001999352</v>
      </c>
      <c r="X112" s="105">
        <v>2.0227300005000992</v>
      </c>
      <c r="Y112" s="105">
        <v>2.0002499998000181</v>
      </c>
      <c r="Z112" s="105">
        <v>2.0128800004000507</v>
      </c>
      <c r="AA112" s="105">
        <v>2.073479999799916</v>
      </c>
      <c r="AB112" s="105">
        <v>2.1911800005000655</v>
      </c>
      <c r="AC112" s="105">
        <v>2.3584700000000423</v>
      </c>
      <c r="AD112" s="105">
        <v>2.5510599999999943</v>
      </c>
      <c r="AE112" s="105">
        <v>2.7345199999999337</v>
      </c>
      <c r="AF112" s="105">
        <v>2.8845199999999132</v>
      </c>
      <c r="AG112" s="105">
        <v>2.9911300000001093</v>
      </c>
      <c r="AH112" s="105">
        <v>3.0628599999999784</v>
      </c>
      <c r="AI112" s="105">
        <v>3.1162299999999621</v>
      </c>
      <c r="AJ112" s="105">
        <v>3.1764099999999984</v>
      </c>
      <c r="AK112" s="105">
        <v>3.2612299999999403</v>
      </c>
      <c r="AL112" s="105">
        <v>3.3758399999999926</v>
      </c>
      <c r="AM112" s="105">
        <v>3.5129300000000803</v>
      </c>
      <c r="AN112" s="105">
        <v>3.6629900000001072</v>
      </c>
      <c r="AO112" s="105">
        <v>3.8115300000001104</v>
      </c>
      <c r="AP112" s="105">
        <v>3.9481199999999412</v>
      </c>
      <c r="AQ112" s="105">
        <v>4.0701699999999237</v>
      </c>
      <c r="AR112" s="105">
        <v>4.1815599999999495</v>
      </c>
      <c r="AS112" s="105">
        <v>4.2862900000000508</v>
      </c>
      <c r="AT112" s="105">
        <v>4.390740000000152</v>
      </c>
      <c r="AU112" s="105">
        <v>4.4996199999998234</v>
      </c>
      <c r="AV112" s="105">
        <v>4.6138199999998815</v>
      </c>
      <c r="AW112" s="105">
        <v>4.7319100000001182</v>
      </c>
      <c r="AX112" s="105">
        <v>4.8535160000000683</v>
      </c>
      <c r="AY112" s="105">
        <v>4.9777200000002297</v>
      </c>
      <c r="AZ112" s="105">
        <v>5.1038530000001519</v>
      </c>
      <c r="BA112" s="105">
        <v>5.2319999999999345</v>
      </c>
      <c r="BB112" s="105">
        <v>5.3629999999999249</v>
      </c>
      <c r="BC112" s="105">
        <v>5.4959999999998495</v>
      </c>
      <c r="BD112" s="105">
        <v>5.6320000000001071</v>
      </c>
    </row>
    <row r="113" spans="1:56" x14ac:dyDescent="0.2">
      <c r="A113" s="104" t="s">
        <v>143</v>
      </c>
      <c r="B113" s="105">
        <v>2.1335299999999515</v>
      </c>
      <c r="C113" s="105">
        <v>2.2281499999999124</v>
      </c>
      <c r="D113" s="105">
        <v>2.3274900000000485</v>
      </c>
      <c r="E113" s="105">
        <v>2.4307599999999931</v>
      </c>
      <c r="F113" s="105">
        <v>2.536889999999981</v>
      </c>
      <c r="G113" s="105">
        <v>2.6451400001000511</v>
      </c>
      <c r="H113" s="105">
        <v>2.7546999998000437</v>
      </c>
      <c r="I113" s="105">
        <v>2.8656399995000168</v>
      </c>
      <c r="J113" s="105">
        <v>2.9790900005000509</v>
      </c>
      <c r="K113" s="105">
        <v>3.096729999699948</v>
      </c>
      <c r="L113" s="105">
        <v>3.2194700002999528</v>
      </c>
      <c r="M113" s="105">
        <v>3.3477799996999802</v>
      </c>
      <c r="N113" s="105">
        <v>3.4804499996999447</v>
      </c>
      <c r="O113" s="105">
        <v>3.6146900000999382</v>
      </c>
      <c r="P113" s="105">
        <v>3.7467199997999736</v>
      </c>
      <c r="Q113" s="105">
        <v>3.8737799995000475</v>
      </c>
      <c r="R113" s="105">
        <v>3.9945900001999561</v>
      </c>
      <c r="S113" s="105">
        <v>4.1096999999999584</v>
      </c>
      <c r="T113" s="105">
        <v>4.22042000000007</v>
      </c>
      <c r="U113" s="105">
        <v>4.3289099999999925</v>
      </c>
      <c r="V113" s="105">
        <v>4.4366600000000815</v>
      </c>
      <c r="W113" s="105">
        <v>4.5442900000000419</v>
      </c>
      <c r="X113" s="105">
        <v>4.6509999999999669</v>
      </c>
      <c r="Y113" s="105">
        <v>4.7552900000000786</v>
      </c>
      <c r="Z113" s="105">
        <v>4.8549999999999685</v>
      </c>
      <c r="AA113" s="105">
        <v>4.9487999999999914</v>
      </c>
      <c r="AB113" s="105">
        <v>5.0358799999998469</v>
      </c>
      <c r="AC113" s="105">
        <v>5.1172700000000395</v>
      </c>
      <c r="AD113" s="105">
        <v>5.1955000000000151</v>
      </c>
      <c r="AE113" s="105">
        <v>5.2741600000000277</v>
      </c>
      <c r="AF113" s="105">
        <v>5.3557499999999756</v>
      </c>
      <c r="AG113" s="105">
        <v>5.4405699999999717</v>
      </c>
      <c r="AH113" s="105">
        <v>5.5275200000000115</v>
      </c>
      <c r="AI113" s="105">
        <v>5.6159500000000442</v>
      </c>
      <c r="AJ113" s="105">
        <v>5.7047599999999861</v>
      </c>
      <c r="AK113" s="105">
        <v>5.7926899999999701</v>
      </c>
      <c r="AL113" s="105">
        <v>5.8814399999999907</v>
      </c>
      <c r="AM113" s="105">
        <v>5.9703599999999701</v>
      </c>
      <c r="AN113" s="105">
        <v>6.0530800000000422</v>
      </c>
      <c r="AO113" s="105">
        <v>6.1210499999999399</v>
      </c>
      <c r="AP113" s="105">
        <v>6.1691400000001311</v>
      </c>
      <c r="AQ113" s="105">
        <v>6.1934999999999798</v>
      </c>
      <c r="AR113" s="105">
        <v>6.1982600000002153</v>
      </c>
      <c r="AS113" s="105">
        <v>6.195970000000222</v>
      </c>
      <c r="AT113" s="105">
        <v>6.2041100000000027</v>
      </c>
      <c r="AU113" s="105">
        <v>6.2349500000000546</v>
      </c>
      <c r="AV113" s="105">
        <v>6.2932499999999942</v>
      </c>
      <c r="AW113" s="105">
        <v>6.3746199999999806</v>
      </c>
      <c r="AX113" s="105">
        <v>6.4709560000000206</v>
      </c>
      <c r="AY113" s="105">
        <v>6.5698639999999457</v>
      </c>
      <c r="AZ113" s="105">
        <v>6.6621729999999939</v>
      </c>
      <c r="BA113" s="105">
        <v>6.746000000000028</v>
      </c>
      <c r="BB113" s="105">
        <v>6.8230000000000093</v>
      </c>
      <c r="BC113" s="105">
        <v>6.8949999999999552</v>
      </c>
      <c r="BD113" s="105">
        <v>6.9640000000000173</v>
      </c>
    </row>
    <row r="114" spans="1:56" x14ac:dyDescent="0.2">
      <c r="A114" s="104" t="s">
        <v>190</v>
      </c>
      <c r="B114" s="105">
        <v>0.10415999999999863</v>
      </c>
      <c r="C114" s="105">
        <v>0.1053899999999996</v>
      </c>
      <c r="D114" s="105">
        <v>0.10645500000000135</v>
      </c>
      <c r="E114" s="105">
        <v>0.10746599999999799</v>
      </c>
      <c r="F114" s="105">
        <v>0.10853200000000053</v>
      </c>
      <c r="G114" s="105">
        <v>0.10976900000000045</v>
      </c>
      <c r="H114" s="105">
        <v>0.111208</v>
      </c>
      <c r="I114" s="105">
        <v>0.11283100000000039</v>
      </c>
      <c r="J114" s="105">
        <v>0.11454600000000034</v>
      </c>
      <c r="K114" s="105">
        <v>0.11628999999999913</v>
      </c>
      <c r="L114" s="105">
        <v>0.11798700000000066</v>
      </c>
      <c r="M114" s="105">
        <v>0.11959400000000345</v>
      </c>
      <c r="N114" s="105">
        <v>0.12115399999999713</v>
      </c>
      <c r="O114" s="105">
        <v>0.12273999999999756</v>
      </c>
      <c r="P114" s="105">
        <v>0.12446800000000113</v>
      </c>
      <c r="Q114" s="105">
        <v>0.12641799999999945</v>
      </c>
      <c r="R114" s="105">
        <v>0.12861900000000179</v>
      </c>
      <c r="S114" s="105">
        <v>0.13103399999999946</v>
      </c>
      <c r="T114" s="105">
        <v>0.13353299999999965</v>
      </c>
      <c r="U114" s="105">
        <v>0.13595599999999999</v>
      </c>
      <c r="V114" s="105">
        <v>0.13818500000000028</v>
      </c>
      <c r="W114" s="105">
        <v>0.14015599999999975</v>
      </c>
      <c r="X114" s="105">
        <v>0.14192500000999894</v>
      </c>
      <c r="Y114" s="105">
        <v>0.14356499999000116</v>
      </c>
      <c r="Z114" s="105">
        <v>0.14524700003999963</v>
      </c>
      <c r="AA114" s="105">
        <v>0.14704400000000128</v>
      </c>
      <c r="AB114" s="105">
        <v>0.14900399999000108</v>
      </c>
      <c r="AC114" s="105">
        <v>0.15108599994999874</v>
      </c>
      <c r="AD114" s="105">
        <v>0.15318300000999968</v>
      </c>
      <c r="AE114" s="105">
        <v>0.15517200001000048</v>
      </c>
      <c r="AF114" s="105">
        <v>0.15694899999999934</v>
      </c>
      <c r="AG114" s="105">
        <v>0.15846399997000396</v>
      </c>
      <c r="AH114" s="105">
        <v>0.15976300000000052</v>
      </c>
      <c r="AI114" s="105">
        <v>0.16097299997999354</v>
      </c>
      <c r="AJ114" s="105">
        <v>0.16225100000000109</v>
      </c>
      <c r="AK114" s="105">
        <v>0.16371400000000308</v>
      </c>
      <c r="AL114" s="105">
        <v>0.16540699998000394</v>
      </c>
      <c r="AM114" s="105">
        <v>0.16728800001999539</v>
      </c>
      <c r="AN114" s="105">
        <v>0.16922000004000234</v>
      </c>
      <c r="AO114" s="105">
        <v>0.17102200000000239</v>
      </c>
      <c r="AP114" s="105">
        <v>0.1725800000000105</v>
      </c>
      <c r="AQ114" s="105">
        <v>0.17383199994999987</v>
      </c>
      <c r="AR114" s="105">
        <v>0.17483499996000315</v>
      </c>
      <c r="AS114" s="105">
        <v>0.17566000001000065</v>
      </c>
      <c r="AT114" s="105">
        <v>0.17642099999999447</v>
      </c>
      <c r="AU114" s="105">
        <v>0.1772059999999977</v>
      </c>
      <c r="AV114" s="105">
        <v>0.17801500003000828</v>
      </c>
      <c r="AW114" s="105">
        <v>0.17884399999000269</v>
      </c>
      <c r="AX114" s="105">
        <v>0.17966700000999894</v>
      </c>
      <c r="AY114" s="105">
        <v>0.18045400003999573</v>
      </c>
      <c r="AZ114" s="105">
        <v>0.18120300000000358</v>
      </c>
      <c r="BA114" s="105">
        <v>0.18100000000000141</v>
      </c>
      <c r="BB114" s="105">
        <v>0.18300000000000288</v>
      </c>
      <c r="BC114" s="105">
        <v>0.18299999999999661</v>
      </c>
      <c r="BD114" s="105">
        <v>0.18299999999999619</v>
      </c>
    </row>
    <row r="115" spans="1:56" x14ac:dyDescent="0.2">
      <c r="A115" s="104" t="s">
        <v>208</v>
      </c>
      <c r="B115" s="105">
        <v>12.485800003000108</v>
      </c>
      <c r="C115" s="105">
        <v>12.747800004000178</v>
      </c>
      <c r="D115" s="105">
        <v>13.002299997999719</v>
      </c>
      <c r="E115" s="105">
        <v>13.252100002999875</v>
      </c>
      <c r="F115" s="105">
        <v>13.501999998000377</v>
      </c>
      <c r="G115" s="105">
        <v>13.755199998000077</v>
      </c>
      <c r="H115" s="105">
        <v>14.012799998999958</v>
      </c>
      <c r="I115" s="105">
        <v>14.273300001999669</v>
      </c>
      <c r="J115" s="105">
        <v>14.533399998999856</v>
      </c>
      <c r="K115" s="105">
        <v>14.788599997000029</v>
      </c>
      <c r="L115" s="105">
        <v>15.035899997000321</v>
      </c>
      <c r="M115" s="105">
        <v>15.273400001999747</v>
      </c>
      <c r="N115" s="105">
        <v>15.502499995999836</v>
      </c>
      <c r="O115" s="105">
        <v>15.72680000400004</v>
      </c>
      <c r="P115" s="105">
        <v>15.951400001000069</v>
      </c>
      <c r="Q115" s="105">
        <v>16.179800005000054</v>
      </c>
      <c r="R115" s="105">
        <v>16.412699996000235</v>
      </c>
      <c r="S115" s="105">
        <v>16.647900004000217</v>
      </c>
      <c r="T115" s="105">
        <v>16.882200001999905</v>
      </c>
      <c r="U115" s="105">
        <v>17.110700001999881</v>
      </c>
      <c r="V115" s="105">
        <v>17.329699999999772</v>
      </c>
      <c r="W115" s="105">
        <v>17.539599996999986</v>
      </c>
      <c r="X115" s="105">
        <v>17.740599997999908</v>
      </c>
      <c r="Y115" s="105">
        <v>17.928600003999762</v>
      </c>
      <c r="Z115" s="105">
        <v>18.098299998999856</v>
      </c>
      <c r="AA115" s="105">
        <v>18.247100004000018</v>
      </c>
      <c r="AB115" s="105">
        <v>18.372099997000149</v>
      </c>
      <c r="AC115" s="105">
        <v>18.47649999600026</v>
      </c>
      <c r="AD115" s="105">
        <v>18.570699999000055</v>
      </c>
      <c r="AE115" s="105">
        <v>18.669099995999257</v>
      </c>
      <c r="AF115" s="105">
        <v>18.781899994999947</v>
      </c>
      <c r="AG115" s="105">
        <v>18.913100000999918</v>
      </c>
      <c r="AH115" s="105">
        <v>19.059300000000466</v>
      </c>
      <c r="AI115" s="105">
        <v>19.215299995999434</v>
      </c>
      <c r="AJ115" s="105">
        <v>19.372499998000446</v>
      </c>
      <c r="AK115" s="105">
        <v>19.524599997000241</v>
      </c>
      <c r="AL115" s="105">
        <v>19.670199996999447</v>
      </c>
      <c r="AM115" s="105">
        <v>19.810799995999439</v>
      </c>
      <c r="AN115" s="105">
        <v>19.945799996000229</v>
      </c>
      <c r="AO115" s="105">
        <v>20.075099996000151</v>
      </c>
      <c r="AP115" s="105">
        <v>20.198399996000102</v>
      </c>
      <c r="AQ115" s="105">
        <v>20.314999999000637</v>
      </c>
      <c r="AR115" s="105">
        <v>20.42459999600025</v>
      </c>
      <c r="AS115" s="105">
        <v>20.527199999999297</v>
      </c>
      <c r="AT115" s="105">
        <v>20.623600003000469</v>
      </c>
      <c r="AU115" s="105">
        <v>20.713999997999952</v>
      </c>
      <c r="AV115" s="105">
        <v>20.798499999999574</v>
      </c>
      <c r="AW115" s="105">
        <v>20.876900000000408</v>
      </c>
      <c r="AX115" s="105">
        <v>20.950040999999658</v>
      </c>
      <c r="AY115" s="105">
        <v>21.018859000999988</v>
      </c>
      <c r="AZ115" s="105">
        <v>21.084042000000604</v>
      </c>
      <c r="BA115" s="105">
        <v>21.146000000000537</v>
      </c>
      <c r="BB115" s="105">
        <v>21.203999999999656</v>
      </c>
      <c r="BC115" s="105">
        <v>21.259000000000128</v>
      </c>
      <c r="BD115" s="105">
        <v>21.306999999999846</v>
      </c>
    </row>
    <row r="116" spans="1:56" x14ac:dyDescent="0.2">
      <c r="A116" s="104" t="s">
        <v>141</v>
      </c>
      <c r="B116" s="105">
        <v>1.0330500000000014</v>
      </c>
      <c r="C116" s="105">
        <v>1.054449999950001</v>
      </c>
      <c r="D116" s="105">
        <v>1.0763400000000003</v>
      </c>
      <c r="E116" s="105">
        <v>1.0992300000000002</v>
      </c>
      <c r="F116" s="105">
        <v>1.1238600002000017</v>
      </c>
      <c r="G116" s="105">
        <v>1.1506299998999951</v>
      </c>
      <c r="H116" s="105">
        <v>1.1797200002999888</v>
      </c>
      <c r="I116" s="105">
        <v>1.2108000005000064</v>
      </c>
      <c r="J116" s="105">
        <v>1.2433500000000008</v>
      </c>
      <c r="K116" s="105">
        <v>1.2766600002000417</v>
      </c>
      <c r="L116" s="105">
        <v>1.3101200000000477</v>
      </c>
      <c r="M116" s="105">
        <v>1.3436899998999865</v>
      </c>
      <c r="N116" s="105">
        <v>1.3773499998999972</v>
      </c>
      <c r="O116" s="105">
        <v>1.4104400004000188</v>
      </c>
      <c r="P116" s="105">
        <v>1.4422099998999962</v>
      </c>
      <c r="Q116" s="105">
        <v>1.4721899999999504</v>
      </c>
      <c r="R116" s="105">
        <v>1.4998599999999371</v>
      </c>
      <c r="S116" s="105">
        <v>1.5254600005000012</v>
      </c>
      <c r="T116" s="105">
        <v>1.5502599999999513</v>
      </c>
      <c r="U116" s="105">
        <v>1.5760199996999846</v>
      </c>
      <c r="V116" s="105">
        <v>1.6039400002999393</v>
      </c>
      <c r="W116" s="105">
        <v>1.6345199996999495</v>
      </c>
      <c r="X116" s="105">
        <v>1.6671200002000712</v>
      </c>
      <c r="Y116" s="105">
        <v>1.7003600002000323</v>
      </c>
      <c r="Z116" s="105">
        <v>1.7322600004000646</v>
      </c>
      <c r="AA116" s="105">
        <v>1.7613599995999656</v>
      </c>
      <c r="AB116" s="105">
        <v>1.7872699996999641</v>
      </c>
      <c r="AC116" s="105">
        <v>1.8104500001999768</v>
      </c>
      <c r="AD116" s="105">
        <v>1.8313000003999598</v>
      </c>
      <c r="AE116" s="105">
        <v>1.8505299997000688</v>
      </c>
      <c r="AF116" s="105">
        <v>1.8687000004999959</v>
      </c>
      <c r="AG116" s="105">
        <v>1.8859499995000328</v>
      </c>
      <c r="AH116" s="105">
        <v>1.9023099995999899</v>
      </c>
      <c r="AI116" s="105">
        <v>1.918099999999981</v>
      </c>
      <c r="AJ116" s="105">
        <v>1.9337299999999775</v>
      </c>
      <c r="AK116" s="105">
        <v>1.9495399994999978</v>
      </c>
      <c r="AL116" s="105">
        <v>1.9656600003000084</v>
      </c>
      <c r="AM116" s="105">
        <v>1.9822899998999854</v>
      </c>
      <c r="AN116" s="105">
        <v>1.9999300001999616</v>
      </c>
      <c r="AO116" s="105">
        <v>2.0192099997999735</v>
      </c>
      <c r="AP116" s="105">
        <v>2.0405500000000441</v>
      </c>
      <c r="AQ116" s="105">
        <v>2.0641700003000039</v>
      </c>
      <c r="AR116" s="105">
        <v>2.0899300001000025</v>
      </c>
      <c r="AS116" s="105">
        <v>2.1173600002000241</v>
      </c>
      <c r="AT116" s="105">
        <v>2.1457799998999874</v>
      </c>
      <c r="AU116" s="105">
        <v>2.1746399996000148</v>
      </c>
      <c r="AV116" s="105">
        <v>2.2038200005000119</v>
      </c>
      <c r="AW116" s="105">
        <v>2.2333399997000201</v>
      </c>
      <c r="AX116" s="105">
        <v>2.2630099999999755</v>
      </c>
      <c r="AY116" s="105">
        <v>2.2926819999000032</v>
      </c>
      <c r="AZ116" s="105">
        <v>2.3222169999999829</v>
      </c>
      <c r="BA116" s="105">
        <v>2.3509999999999986</v>
      </c>
      <c r="BB116" s="105">
        <v>2.3809999999999958</v>
      </c>
      <c r="BC116" s="105">
        <v>2.4090000000000225</v>
      </c>
      <c r="BD116" s="105">
        <v>2.4379999999999487</v>
      </c>
    </row>
    <row r="117" spans="1:56" x14ac:dyDescent="0.2">
      <c r="A117" s="104" t="s">
        <v>144</v>
      </c>
      <c r="B117" s="105">
        <v>3.1365800000000075</v>
      </c>
      <c r="C117" s="105">
        <v>3.1700699999999467</v>
      </c>
      <c r="D117" s="105">
        <v>3.2036300000000417</v>
      </c>
      <c r="E117" s="105">
        <v>3.2367300000000245</v>
      </c>
      <c r="F117" s="105">
        <v>3.2686399999999916</v>
      </c>
      <c r="G117" s="105">
        <v>3.2988700000000577</v>
      </c>
      <c r="H117" s="105">
        <v>3.3272599999999968</v>
      </c>
      <c r="I117" s="105">
        <v>3.3540599999999507</v>
      </c>
      <c r="J117" s="105">
        <v>3.3797999999999617</v>
      </c>
      <c r="K117" s="105">
        <v>3.4051799999999663</v>
      </c>
      <c r="L117" s="105">
        <v>3.4307600000000251</v>
      </c>
      <c r="M117" s="105">
        <v>3.4561400000000582</v>
      </c>
      <c r="N117" s="105">
        <v>3.4811299999999776</v>
      </c>
      <c r="O117" s="105">
        <v>3.5065400000000295</v>
      </c>
      <c r="P117" s="105">
        <v>3.5334800000000564</v>
      </c>
      <c r="Q117" s="105">
        <v>3.5624000000000025</v>
      </c>
      <c r="R117" s="105">
        <v>3.5940600000000331</v>
      </c>
      <c r="S117" s="105">
        <v>3.6273300000000401</v>
      </c>
      <c r="T117" s="105">
        <v>3.6584899999999525</v>
      </c>
      <c r="U117" s="105">
        <v>3.6825600000000289</v>
      </c>
      <c r="V117" s="105">
        <v>3.6960299999999768</v>
      </c>
      <c r="W117" s="105">
        <v>3.6974499999998094</v>
      </c>
      <c r="X117" s="105">
        <v>3.6880999999999138</v>
      </c>
      <c r="Y117" s="105">
        <v>3.6706500000000619</v>
      </c>
      <c r="Z117" s="105">
        <v>3.6491299999999183</v>
      </c>
      <c r="AA117" s="105">
        <v>3.6265999999998915</v>
      </c>
      <c r="AB117" s="105">
        <v>3.6037399999999611</v>
      </c>
      <c r="AC117" s="105">
        <v>3.5798999999999821</v>
      </c>
      <c r="AD117" s="105">
        <v>3.5551300000000405</v>
      </c>
      <c r="AE117" s="105">
        <v>3.5291800000000229</v>
      </c>
      <c r="AF117" s="105">
        <v>3.501840000000001</v>
      </c>
      <c r="AG117" s="105">
        <v>3.4736200000000075</v>
      </c>
      <c r="AH117" s="105">
        <v>3.4447500000001119</v>
      </c>
      <c r="AI117" s="105">
        <v>3.4143500000000557</v>
      </c>
      <c r="AJ117" s="105">
        <v>3.3811199999999038</v>
      </c>
      <c r="AK117" s="105">
        <v>3.3442499999999593</v>
      </c>
      <c r="AL117" s="105">
        <v>3.3036699999999883</v>
      </c>
      <c r="AM117" s="105">
        <v>3.2600899999999133</v>
      </c>
      <c r="AN117" s="105">
        <v>3.21463000000008</v>
      </c>
      <c r="AO117" s="105">
        <v>3.1687699999998902</v>
      </c>
      <c r="AP117" s="105">
        <v>3.123799999999866</v>
      </c>
      <c r="AQ117" s="105">
        <v>3.079880000000069</v>
      </c>
      <c r="AR117" s="105">
        <v>3.0372500000000278</v>
      </c>
      <c r="AS117" s="105">
        <v>2.9973299997998848</v>
      </c>
      <c r="AT117" s="105">
        <v>2.961849999600064</v>
      </c>
      <c r="AU117" s="105">
        <v>2.9319299997999102</v>
      </c>
      <c r="AV117" s="105">
        <v>2.9082499995000499</v>
      </c>
      <c r="AW117" s="105">
        <v>2.8903000001999386</v>
      </c>
      <c r="AX117" s="105">
        <v>2.8764750002998896</v>
      </c>
      <c r="AY117" s="105">
        <v>2.8644590001000965</v>
      </c>
      <c r="AZ117" s="105">
        <v>2.8524779999999619</v>
      </c>
      <c r="BA117" s="105">
        <v>2.8399999999999626</v>
      </c>
      <c r="BB117" s="105">
        <v>2.8280000000000793</v>
      </c>
      <c r="BC117" s="105">
        <v>2.8139999999999503</v>
      </c>
      <c r="BD117" s="105">
        <v>2.8010000000000725</v>
      </c>
    </row>
    <row r="118" spans="1:56" x14ac:dyDescent="0.2">
      <c r="A118" s="104" t="s">
        <v>145</v>
      </c>
      <c r="B118" s="105">
        <v>0.33966799999999842</v>
      </c>
      <c r="C118" s="105">
        <v>0.3422259999899927</v>
      </c>
      <c r="D118" s="105">
        <v>0.34510300001000688</v>
      </c>
      <c r="E118" s="105">
        <v>0.34817299995999723</v>
      </c>
      <c r="F118" s="105">
        <v>0.35118900004000358</v>
      </c>
      <c r="G118" s="105">
        <v>0.35398299999999461</v>
      </c>
      <c r="H118" s="105">
        <v>0.35656400004999478</v>
      </c>
      <c r="I118" s="105">
        <v>0.35896800003999974</v>
      </c>
      <c r="J118" s="105">
        <v>0.36107300001999704</v>
      </c>
      <c r="K118" s="105">
        <v>0.36278900002000491</v>
      </c>
      <c r="L118" s="105">
        <v>0.3640379999999982</v>
      </c>
      <c r="M118" s="105">
        <v>0.3647809999699933</v>
      </c>
      <c r="N118" s="105">
        <v>0.3650980000099952</v>
      </c>
      <c r="O118" s="105">
        <v>0.36530499997998905</v>
      </c>
      <c r="P118" s="105">
        <v>0.36579500000999154</v>
      </c>
      <c r="Q118" s="105">
        <v>0.36688399999999366</v>
      </c>
      <c r="R118" s="105">
        <v>0.36866599997001281</v>
      </c>
      <c r="S118" s="105">
        <v>0.37107800003999419</v>
      </c>
      <c r="T118" s="105">
        <v>0.37411799994998551</v>
      </c>
      <c r="U118" s="105">
        <v>0.37770600003000349</v>
      </c>
      <c r="V118" s="105">
        <v>0.3817909999999855</v>
      </c>
      <c r="W118" s="105">
        <v>0.38635200004000397</v>
      </c>
      <c r="X118" s="105">
        <v>0.39139399995998536</v>
      </c>
      <c r="Y118" s="105">
        <v>0.39681000002999262</v>
      </c>
      <c r="Z118" s="105">
        <v>0.40243300002000709</v>
      </c>
      <c r="AA118" s="105">
        <v>0.40814899999999099</v>
      </c>
      <c r="AB118" s="105">
        <v>0.41399899999999418</v>
      </c>
      <c r="AC118" s="105">
        <v>0.4199740000100079</v>
      </c>
      <c r="AD118" s="105">
        <v>0.42583300004998703</v>
      </c>
      <c r="AE118" s="105">
        <v>0.43126199999000064</v>
      </c>
      <c r="AF118" s="105">
        <v>0.43610299999999386</v>
      </c>
      <c r="AG118" s="105">
        <v>0.44019800001000525</v>
      </c>
      <c r="AH118" s="105">
        <v>0.44372599995998052</v>
      </c>
      <c r="AI118" s="105">
        <v>0.44732200001999151</v>
      </c>
      <c r="AJ118" s="105">
        <v>0.45181899996999747</v>
      </c>
      <c r="AK118" s="105">
        <v>0.45784200000001452</v>
      </c>
      <c r="AL118" s="105">
        <v>0.46555400004998343</v>
      </c>
      <c r="AM118" s="105">
        <v>0.47472199997998071</v>
      </c>
      <c r="AN118" s="105">
        <v>0.48510499995996986</v>
      </c>
      <c r="AO118" s="105">
        <v>0.49627899999002922</v>
      </c>
      <c r="AP118" s="105">
        <v>0.50788899999997716</v>
      </c>
      <c r="AQ118" s="105">
        <v>0.51994100001002563</v>
      </c>
      <c r="AR118" s="105">
        <v>0.53238700004997686</v>
      </c>
      <c r="AS118" s="105">
        <v>0.54472100001996993</v>
      </c>
      <c r="AT118" s="105">
        <v>0.55631600004999104</v>
      </c>
      <c r="AU118" s="105">
        <v>0.56674099999998462</v>
      </c>
      <c r="AV118" s="105">
        <v>0.57574700003999191</v>
      </c>
      <c r="AW118" s="105">
        <v>0.58345499999998274</v>
      </c>
      <c r="AX118" s="105">
        <v>0.59032100000001531</v>
      </c>
      <c r="AY118" s="105">
        <v>0.59699199998998143</v>
      </c>
      <c r="AZ118" s="105">
        <v>0.60394400000001414</v>
      </c>
      <c r="BA118" s="105">
        <v>0.61100000000000876</v>
      </c>
      <c r="BB118" s="105">
        <v>0.61900000000002464</v>
      </c>
      <c r="BC118" s="105">
        <v>0.62699999999999523</v>
      </c>
      <c r="BD118" s="105">
        <v>0.63400000000001688</v>
      </c>
    </row>
    <row r="119" spans="1:56" x14ac:dyDescent="0.2">
      <c r="A119" s="104" t="s">
        <v>139</v>
      </c>
      <c r="B119" s="105">
        <v>2.3780199995999802</v>
      </c>
      <c r="C119" s="105">
        <v>2.3983800004000875</v>
      </c>
      <c r="D119" s="105">
        <v>2.4182699996001182</v>
      </c>
      <c r="E119" s="105">
        <v>2.4371799998999619</v>
      </c>
      <c r="F119" s="105">
        <v>2.4543900002999606</v>
      </c>
      <c r="G119" s="105">
        <v>2.4694399997000382</v>
      </c>
      <c r="H119" s="105">
        <v>2.4821799998999787</v>
      </c>
      <c r="I119" s="105">
        <v>2.4929800001000126</v>
      </c>
      <c r="J119" s="105">
        <v>2.502509999800056</v>
      </c>
      <c r="K119" s="105">
        <v>2.5117399997000005</v>
      </c>
      <c r="L119" s="105">
        <v>2.5213900001999368</v>
      </c>
      <c r="M119" s="105">
        <v>2.5310099994999939</v>
      </c>
      <c r="N119" s="105">
        <v>2.5404400004000407</v>
      </c>
      <c r="O119" s="105">
        <v>2.5509299998000663</v>
      </c>
      <c r="P119" s="105">
        <v>2.564110000200059</v>
      </c>
      <c r="Q119" s="105">
        <v>2.5807499996000214</v>
      </c>
      <c r="R119" s="105">
        <v>2.6021500002000297</v>
      </c>
      <c r="S119" s="105">
        <v>2.6269000000999507</v>
      </c>
      <c r="T119" s="105">
        <v>2.6498200001000138</v>
      </c>
      <c r="U119" s="105">
        <v>2.6639199999000356</v>
      </c>
      <c r="V119" s="105">
        <v>2.6644299999999985</v>
      </c>
      <c r="W119" s="105">
        <v>2.6491499996000241</v>
      </c>
      <c r="X119" s="105">
        <v>2.6202500001999778</v>
      </c>
      <c r="Y119" s="105">
        <v>2.582649999899906</v>
      </c>
      <c r="Z119" s="105">
        <v>2.5436199997000934</v>
      </c>
      <c r="AA119" s="105">
        <v>2.5084699995000297</v>
      </c>
      <c r="AB119" s="105">
        <v>2.4788199996000144</v>
      </c>
      <c r="AC119" s="105">
        <v>2.4533000002999623</v>
      </c>
      <c r="AD119" s="105">
        <v>2.4305500001999856</v>
      </c>
      <c r="AE119" s="105">
        <v>2.4080900002000432</v>
      </c>
      <c r="AF119" s="105">
        <v>2.3841600000000094</v>
      </c>
      <c r="AG119" s="105">
        <v>2.3586800001999917</v>
      </c>
      <c r="AH119" s="105">
        <v>2.332489999800039</v>
      </c>
      <c r="AI119" s="105">
        <v>2.3057799998999782</v>
      </c>
      <c r="AJ119" s="105">
        <v>2.2788599998999737</v>
      </c>
      <c r="AK119" s="105">
        <v>2.2519800000000045</v>
      </c>
      <c r="AL119" s="105">
        <v>2.2252200004000202</v>
      </c>
      <c r="AM119" s="105">
        <v>2.1985199997999914</v>
      </c>
      <c r="AN119" s="105">
        <v>2.1718800002000389</v>
      </c>
      <c r="AO119" s="105">
        <v>2.1453100002999901</v>
      </c>
      <c r="AP119" s="105">
        <v>2.1188500002000015</v>
      </c>
      <c r="AQ119" s="105">
        <v>2.0924899996000157</v>
      </c>
      <c r="AR119" s="105">
        <v>2.0663699996000164</v>
      </c>
      <c r="AS119" s="105">
        <v>2.0407800004999697</v>
      </c>
      <c r="AT119" s="105">
        <v>2.016130000399988</v>
      </c>
      <c r="AU119" s="105">
        <v>1.9926600004000192</v>
      </c>
      <c r="AV119" s="105">
        <v>1.9705300002000143</v>
      </c>
      <c r="AW119" s="105">
        <v>1.9496699998000055</v>
      </c>
      <c r="AX119" s="105">
        <v>1.9299379998000035</v>
      </c>
      <c r="AY119" s="105">
        <v>1.9111080003999956</v>
      </c>
      <c r="AZ119" s="105">
        <v>1.8929929999999839</v>
      </c>
      <c r="BA119" s="105">
        <v>1.8750000000000153</v>
      </c>
      <c r="BB119" s="105">
        <v>1.8590000000000173</v>
      </c>
      <c r="BC119" s="105">
        <v>1.8420000000000047</v>
      </c>
      <c r="BD119" s="105">
        <v>1.8270000000000228</v>
      </c>
    </row>
    <row r="120" spans="1:56" x14ac:dyDescent="0.2">
      <c r="A120" s="104" t="s">
        <v>146</v>
      </c>
      <c r="B120" s="105">
        <v>0.24619500000000252</v>
      </c>
      <c r="C120" s="105">
        <v>0.24873900004099861</v>
      </c>
      <c r="D120" s="105">
        <v>0.2487669999799981</v>
      </c>
      <c r="E120" s="105">
        <v>0.24694699996599853</v>
      </c>
      <c r="F120" s="105">
        <v>0.24428399997099631</v>
      </c>
      <c r="G120" s="105">
        <v>0.24162799999999163</v>
      </c>
      <c r="H120" s="105">
        <v>0.23908499999800728</v>
      </c>
      <c r="I120" s="105">
        <v>0.23669499997400678</v>
      </c>
      <c r="J120" s="105">
        <v>0.23519800002899713</v>
      </c>
      <c r="K120" s="105">
        <v>0.23547899997999408</v>
      </c>
      <c r="L120" s="105">
        <v>0.23811799999999925</v>
      </c>
      <c r="M120" s="105">
        <v>0.24342699999499662</v>
      </c>
      <c r="N120" s="105">
        <v>0.25121899996400582</v>
      </c>
      <c r="O120" s="105">
        <v>0.26099699997000136</v>
      </c>
      <c r="P120" s="105">
        <v>0.27199299996399384</v>
      </c>
      <c r="Q120" s="105">
        <v>0.2835810000000008</v>
      </c>
      <c r="R120" s="105">
        <v>0.29567699997599878</v>
      </c>
      <c r="S120" s="105">
        <v>0.30827499996099494</v>
      </c>
      <c r="T120" s="105">
        <v>0.32087699997999658</v>
      </c>
      <c r="U120" s="105">
        <v>0.33290100000699724</v>
      </c>
      <c r="V120" s="105">
        <v>0.34393499999999633</v>
      </c>
      <c r="W120" s="105">
        <v>0.35376399994999463</v>
      </c>
      <c r="X120" s="105">
        <v>0.36245899998099024</v>
      </c>
      <c r="Y120" s="105">
        <v>0.37034499998799331</v>
      </c>
      <c r="Z120" s="105">
        <v>0.3779600000049938</v>
      </c>
      <c r="AA120" s="105">
        <v>0.38568599999999936</v>
      </c>
      <c r="AB120" s="105">
        <v>0.39356700000099404</v>
      </c>
      <c r="AC120" s="105">
        <v>0.40156400001998938</v>
      </c>
      <c r="AD120" s="105">
        <v>0.40983700001900786</v>
      </c>
      <c r="AE120" s="105">
        <v>0.41860400003599518</v>
      </c>
      <c r="AF120" s="105">
        <v>0.42797899999999939</v>
      </c>
      <c r="AG120" s="105">
        <v>0.43808099999999783</v>
      </c>
      <c r="AH120" s="105">
        <v>0.44889599999999441</v>
      </c>
      <c r="AI120" s="105">
        <v>0.46014699999999181</v>
      </c>
      <c r="AJ120" s="105">
        <v>0.47145300000000739</v>
      </c>
      <c r="AK120" s="105">
        <v>0.4825589999999928</v>
      </c>
      <c r="AL120" s="105">
        <v>0.49332000000000598</v>
      </c>
      <c r="AM120" s="105">
        <v>0.50382300000000502</v>
      </c>
      <c r="AN120" s="105">
        <v>0.51434799999998992</v>
      </c>
      <c r="AO120" s="105">
        <v>0.52531300000001424</v>
      </c>
      <c r="AP120" s="105">
        <v>0.5369690000000007</v>
      </c>
      <c r="AQ120" s="105">
        <v>0.54943899999999768</v>
      </c>
      <c r="AR120" s="105">
        <v>0.56253099999999479</v>
      </c>
      <c r="AS120" s="105">
        <v>0.57584099999998983</v>
      </c>
      <c r="AT120" s="105">
        <v>0.58878099999999689</v>
      </c>
      <c r="AU120" s="105">
        <v>0.6009420000000083</v>
      </c>
      <c r="AV120" s="105">
        <v>0.61216699999999169</v>
      </c>
      <c r="AW120" s="105">
        <v>0.62256699999999043</v>
      </c>
      <c r="AX120" s="105">
        <v>0.63241799999998505</v>
      </c>
      <c r="AY120" s="105">
        <v>0.64208999999998129</v>
      </c>
      <c r="AZ120" s="105">
        <v>0.65187499999999987</v>
      </c>
      <c r="BA120" s="105">
        <v>0.66199999999998937</v>
      </c>
      <c r="BB120" s="105">
        <v>0.67199999999997595</v>
      </c>
      <c r="BC120" s="105">
        <v>0.68199999999999583</v>
      </c>
      <c r="BD120" s="105">
        <v>0.69199999999999151</v>
      </c>
    </row>
    <row r="121" spans="1:56" x14ac:dyDescent="0.2">
      <c r="A121" s="104" t="s">
        <v>159</v>
      </c>
      <c r="B121" s="105">
        <v>16.000000002000107</v>
      </c>
      <c r="C121" s="105">
        <v>16.347199994999801</v>
      </c>
      <c r="D121" s="105">
        <v>16.695000002999947</v>
      </c>
      <c r="E121" s="105">
        <v>17.049199997999963</v>
      </c>
      <c r="F121" s="105">
        <v>17.416999998000886</v>
      </c>
      <c r="G121" s="105">
        <v>17.803700003999531</v>
      </c>
      <c r="H121" s="105">
        <v>18.210800003000301</v>
      </c>
      <c r="I121" s="105">
        <v>18.636999999000388</v>
      </c>
      <c r="J121" s="105">
        <v>19.081700003000247</v>
      </c>
      <c r="K121" s="105">
        <v>19.543299994999973</v>
      </c>
      <c r="L121" s="105">
        <v>20.019800001000441</v>
      </c>
      <c r="M121" s="105">
        <v>20.511599998000538</v>
      </c>
      <c r="N121" s="105">
        <v>21.016800003999702</v>
      </c>
      <c r="O121" s="105">
        <v>21.528500003000524</v>
      </c>
      <c r="P121" s="105">
        <v>22.037599994999646</v>
      </c>
      <c r="Q121" s="105">
        <v>22.537400000000098</v>
      </c>
      <c r="R121" s="105">
        <v>23.023899999999873</v>
      </c>
      <c r="S121" s="105">
        <v>23.497800000000268</v>
      </c>
      <c r="T121" s="105">
        <v>23.961799999999759</v>
      </c>
      <c r="U121" s="105">
        <v>24.421199999999818</v>
      </c>
      <c r="V121" s="105">
        <v>24.879099999999902</v>
      </c>
      <c r="W121" s="105">
        <v>25.336900000000078</v>
      </c>
      <c r="X121" s="105">
        <v>25.791499999999985</v>
      </c>
      <c r="Y121" s="105">
        <v>26.237399999999564</v>
      </c>
      <c r="Z121" s="105">
        <v>26.667000000000815</v>
      </c>
      <c r="AA121" s="105">
        <v>27.075200000000613</v>
      </c>
      <c r="AB121" s="105">
        <v>27.460599999999761</v>
      </c>
      <c r="AC121" s="105">
        <v>27.825900000001059</v>
      </c>
      <c r="AD121" s="105">
        <v>28.175300000000753</v>
      </c>
      <c r="AE121" s="105">
        <v>28.514800000000811</v>
      </c>
      <c r="AF121" s="105">
        <v>28.849599999999228</v>
      </c>
      <c r="AG121" s="105">
        <v>29.181800000000145</v>
      </c>
      <c r="AH121" s="105">
        <v>29.512399999999772</v>
      </c>
      <c r="AI121" s="105">
        <v>29.84390000000073</v>
      </c>
      <c r="AJ121" s="105">
        <v>30.179300000000122</v>
      </c>
      <c r="AK121" s="105">
        <v>30.52110000000069</v>
      </c>
      <c r="AL121" s="105">
        <v>30.869299999999964</v>
      </c>
      <c r="AM121" s="105">
        <v>31.225899999999058</v>
      </c>
      <c r="AN121" s="105">
        <v>31.596900000000463</v>
      </c>
      <c r="AO121" s="105">
        <v>31.989900000000628</v>
      </c>
      <c r="AP121" s="105">
        <v>32.409599999999976</v>
      </c>
      <c r="AQ121" s="105">
        <v>32.85879999999954</v>
      </c>
      <c r="AR121" s="105">
        <v>33.333799999999655</v>
      </c>
      <c r="AS121" s="105">
        <v>33.824799999999456</v>
      </c>
      <c r="AT121" s="105">
        <v>34.31810000000057</v>
      </c>
      <c r="AU121" s="105">
        <v>34.803299999999538</v>
      </c>
      <c r="AV121" s="105">
        <v>35.276800000000151</v>
      </c>
      <c r="AW121" s="105">
        <v>35.739600000000458</v>
      </c>
      <c r="AX121" s="105">
        <v>36.191805000000272</v>
      </c>
      <c r="AY121" s="105">
        <v>36.635155999999313</v>
      </c>
      <c r="AZ121" s="105">
        <v>37.070717999999779</v>
      </c>
      <c r="BA121" s="105">
        <v>37.497999999999486</v>
      </c>
      <c r="BB121" s="105">
        <v>37.913999999999952</v>
      </c>
      <c r="BC121" s="105">
        <v>38.318999999999392</v>
      </c>
      <c r="BD121" s="105">
        <v>38.714999999999975</v>
      </c>
    </row>
    <row r="122" spans="1:56" x14ac:dyDescent="0.2">
      <c r="A122" s="104" t="s">
        <v>157</v>
      </c>
      <c r="B122" s="105">
        <v>3.5945199999999535</v>
      </c>
      <c r="C122" s="105">
        <v>3.6455200000001016</v>
      </c>
      <c r="D122" s="105">
        <v>3.6971499999999504</v>
      </c>
      <c r="E122" s="105">
        <v>3.7479299999999265</v>
      </c>
      <c r="F122" s="105">
        <v>3.7956500000000633</v>
      </c>
      <c r="G122" s="105">
        <v>3.8389100000000393</v>
      </c>
      <c r="H122" s="105">
        <v>3.8769500000000003</v>
      </c>
      <c r="I122" s="105">
        <v>3.910640000000011</v>
      </c>
      <c r="J122" s="105">
        <v>3.9421399999999753</v>
      </c>
      <c r="K122" s="105">
        <v>3.9745099999999134</v>
      </c>
      <c r="L122" s="105">
        <v>4.0098400000000591</v>
      </c>
      <c r="M122" s="105">
        <v>4.0486199999999295</v>
      </c>
      <c r="N122" s="105">
        <v>4.0898599999999181</v>
      </c>
      <c r="O122" s="105">
        <v>4.1324500000000119</v>
      </c>
      <c r="P122" s="105">
        <v>4.1746199999999849</v>
      </c>
      <c r="Q122" s="105">
        <v>4.2149199999999771</v>
      </c>
      <c r="R122" s="105">
        <v>4.253159999999955</v>
      </c>
      <c r="S122" s="105">
        <v>4.2890999999999453</v>
      </c>
      <c r="T122" s="105">
        <v>4.3209299999999855</v>
      </c>
      <c r="U122" s="105">
        <v>4.346449999999952</v>
      </c>
      <c r="V122" s="105">
        <v>4.36412000000003</v>
      </c>
      <c r="W122" s="105">
        <v>4.3735800000001017</v>
      </c>
      <c r="X122" s="105">
        <v>4.3753099999999847</v>
      </c>
      <c r="Y122" s="105">
        <v>4.3696499999998313</v>
      </c>
      <c r="Z122" s="105">
        <v>4.3572800000001557</v>
      </c>
      <c r="AA122" s="105">
        <v>4.3390799999998571</v>
      </c>
      <c r="AB122" s="105">
        <v>4.3146999999999496</v>
      </c>
      <c r="AC122" s="105">
        <v>4.2849299999999779</v>
      </c>
      <c r="AD122" s="105">
        <v>4.2532799999999638</v>
      </c>
      <c r="AE122" s="105">
        <v>4.2242699999999989</v>
      </c>
      <c r="AF122" s="105">
        <v>4.201089999999871</v>
      </c>
      <c r="AG122" s="105">
        <v>4.1855099999999466</v>
      </c>
      <c r="AH122" s="105">
        <v>4.1766199999998896</v>
      </c>
      <c r="AI122" s="105">
        <v>4.1716499999999623</v>
      </c>
      <c r="AJ122" s="105">
        <v>4.1663400000000435</v>
      </c>
      <c r="AK122" s="105">
        <v>4.1577000000000419</v>
      </c>
      <c r="AL122" s="105">
        <v>4.1447299999999654</v>
      </c>
      <c r="AM122" s="105">
        <v>4.1286500000000022</v>
      </c>
      <c r="AN122" s="105">
        <v>4.1114399999999325</v>
      </c>
      <c r="AO122" s="105">
        <v>4.0960399999999915</v>
      </c>
      <c r="AP122" s="105">
        <v>4.0844799999999939</v>
      </c>
      <c r="AQ122" s="105">
        <v>4.0773699999999602</v>
      </c>
      <c r="AR122" s="105">
        <v>4.0736999999999925</v>
      </c>
      <c r="AS122" s="105">
        <v>4.0719600000000824</v>
      </c>
      <c r="AT122" s="105">
        <v>4.0699400000001136</v>
      </c>
      <c r="AU122" s="105">
        <v>4.0659800000000104</v>
      </c>
      <c r="AV122" s="105">
        <v>4.059610000000089</v>
      </c>
      <c r="AW122" s="105">
        <v>4.0512100000000677</v>
      </c>
      <c r="AX122" s="105">
        <v>4.0410650000000521</v>
      </c>
      <c r="AY122" s="105">
        <v>4.0297500000000497</v>
      </c>
      <c r="AZ122" s="105">
        <v>4.0176869999999187</v>
      </c>
      <c r="BA122" s="105">
        <v>4.0050000000000585</v>
      </c>
      <c r="BB122" s="105">
        <v>3.9909999999999686</v>
      </c>
      <c r="BC122" s="105">
        <v>3.976999999999923</v>
      </c>
      <c r="BD122" s="105">
        <v>3.9610000000000349</v>
      </c>
    </row>
    <row r="123" spans="1:56" x14ac:dyDescent="0.2">
      <c r="A123" s="104" t="s">
        <v>147</v>
      </c>
      <c r="B123" s="105">
        <v>6.576310000000265</v>
      </c>
      <c r="C123" s="105">
        <v>6.7578499996002668</v>
      </c>
      <c r="D123" s="105">
        <v>6.9466199999999239</v>
      </c>
      <c r="E123" s="105">
        <v>7.1426299999999836</v>
      </c>
      <c r="F123" s="105">
        <v>7.345779999999988</v>
      </c>
      <c r="G123" s="105">
        <v>7.5560299999996285</v>
      </c>
      <c r="H123" s="105">
        <v>7.7734499999999676</v>
      </c>
      <c r="I123" s="105">
        <v>7.9981600000000439</v>
      </c>
      <c r="J123" s="105">
        <v>8.230219999999921</v>
      </c>
      <c r="K123" s="105">
        <v>8.4696699999999669</v>
      </c>
      <c r="L123" s="105">
        <v>8.7165499999999554</v>
      </c>
      <c r="M123" s="105">
        <v>8.9713400000000352</v>
      </c>
      <c r="N123" s="105">
        <v>9.2341300000000039</v>
      </c>
      <c r="O123" s="105">
        <v>9.5042799999999019</v>
      </c>
      <c r="P123" s="105">
        <v>9.7808699999999114</v>
      </c>
      <c r="Q123" s="105">
        <v>10.063499999999948</v>
      </c>
      <c r="R123" s="105">
        <v>10.352099999999965</v>
      </c>
      <c r="S123" s="105">
        <v>10.647800000000005</v>
      </c>
      <c r="T123" s="105">
        <v>10.952400000000067</v>
      </c>
      <c r="U123" s="105">
        <v>11.268699999999939</v>
      </c>
      <c r="V123" s="105">
        <v>11.598599999999966</v>
      </c>
      <c r="W123" s="105">
        <v>11.942800000000021</v>
      </c>
      <c r="X123" s="105">
        <v>12.301299999999985</v>
      </c>
      <c r="Y123" s="105">
        <v>12.675500000000048</v>
      </c>
      <c r="Z123" s="105">
        <v>13.06649999999996</v>
      </c>
      <c r="AA123" s="105">
        <v>13.475400000000619</v>
      </c>
      <c r="AB123" s="105">
        <v>13.902699997000108</v>
      </c>
      <c r="AC123" s="105">
        <v>14.347899995999903</v>
      </c>
      <c r="AD123" s="105">
        <v>14.808800002000115</v>
      </c>
      <c r="AE123" s="105">
        <v>15.282499997999611</v>
      </c>
      <c r="AF123" s="105">
        <v>15.766800003000467</v>
      </c>
      <c r="AG123" s="105">
        <v>16.260899998999399</v>
      </c>
      <c r="AH123" s="105">
        <v>16.765099995999272</v>
      </c>
      <c r="AI123" s="105">
        <v>17.279099997999612</v>
      </c>
      <c r="AJ123" s="105">
        <v>17.802999998000139</v>
      </c>
      <c r="AK123" s="105">
        <v>18.33670000500009</v>
      </c>
      <c r="AL123" s="105">
        <v>18.880299995999575</v>
      </c>
      <c r="AM123" s="105">
        <v>19.433500005000049</v>
      </c>
      <c r="AN123" s="105">
        <v>19.996499998999436</v>
      </c>
      <c r="AO123" s="105">
        <v>20.569100004000212</v>
      </c>
      <c r="AP123" s="105">
        <v>21.151600005000059</v>
      </c>
      <c r="AQ123" s="105">
        <v>21.743899996000099</v>
      </c>
      <c r="AR123" s="105">
        <v>22.346599995999625</v>
      </c>
      <c r="AS123" s="105">
        <v>22.961099999999604</v>
      </c>
      <c r="AT123" s="105">
        <v>23.589800004000455</v>
      </c>
      <c r="AU123" s="105">
        <v>24.234100002999629</v>
      </c>
      <c r="AV123" s="105">
        <v>24.89460000000043</v>
      </c>
      <c r="AW123" s="105">
        <v>25.570899999999781</v>
      </c>
      <c r="AX123" s="105">
        <v>26.262809999000943</v>
      </c>
      <c r="AY123" s="105">
        <v>26.969641999999464</v>
      </c>
      <c r="AZ123" s="105">
        <v>27.690798000000168</v>
      </c>
      <c r="BA123" s="105">
        <v>28.426000000000741</v>
      </c>
      <c r="BB123" s="105">
        <v>29.176000000000911</v>
      </c>
      <c r="BC123" s="105">
        <v>29.938000000001107</v>
      </c>
      <c r="BD123" s="105">
        <v>30.712999999999948</v>
      </c>
    </row>
    <row r="124" spans="1:56" x14ac:dyDescent="0.2">
      <c r="A124" s="104" t="s">
        <v>150</v>
      </c>
      <c r="B124" s="105">
        <v>0.11576800000000059</v>
      </c>
      <c r="C124" s="105">
        <v>0.11937800004000036</v>
      </c>
      <c r="D124" s="105">
        <v>0.12344100001999515</v>
      </c>
      <c r="E124" s="105">
        <v>0.12779100001000387</v>
      </c>
      <c r="F124" s="105">
        <v>0.13219499994999789</v>
      </c>
      <c r="G124" s="105">
        <v>0.13651900000000466</v>
      </c>
      <c r="H124" s="105">
        <v>0.1406649999999969</v>
      </c>
      <c r="I124" s="105">
        <v>0.14473600003000137</v>
      </c>
      <c r="J124" s="105">
        <v>0.14889200004999809</v>
      </c>
      <c r="K124" s="105">
        <v>0.15338599999000349</v>
      </c>
      <c r="L124" s="105">
        <v>0.15838499999999561</v>
      </c>
      <c r="M124" s="105">
        <v>0.16393499995999991</v>
      </c>
      <c r="N124" s="105">
        <v>0.16996000002999526</v>
      </c>
      <c r="O124" s="105">
        <v>0.17635600004000088</v>
      </c>
      <c r="P124" s="105">
        <v>0.18295299998999529</v>
      </c>
      <c r="Q124" s="105">
        <v>0.18963699999999806</v>
      </c>
      <c r="R124" s="105">
        <v>0.19635700002999776</v>
      </c>
      <c r="S124" s="105">
        <v>0.20312399997000097</v>
      </c>
      <c r="T124" s="105">
        <v>0.20988500002999691</v>
      </c>
      <c r="U124" s="105">
        <v>0.21659500000999912</v>
      </c>
      <c r="V124" s="105">
        <v>0.2232149999999985</v>
      </c>
      <c r="W124" s="105">
        <v>0.22975399997000023</v>
      </c>
      <c r="X124" s="105">
        <v>0.23618999999000354</v>
      </c>
      <c r="Y124" s="105">
        <v>0.24245900001999215</v>
      </c>
      <c r="Z124" s="105">
        <v>0.24843300004999908</v>
      </c>
      <c r="AA124" s="105">
        <v>0.25408200000000264</v>
      </c>
      <c r="AB124" s="105">
        <v>0.25932700001999509</v>
      </c>
      <c r="AC124" s="105">
        <v>0.26427500004000998</v>
      </c>
      <c r="AD124" s="105">
        <v>0.26920600000000028</v>
      </c>
      <c r="AE124" s="105">
        <v>0.27448399995998957</v>
      </c>
      <c r="AF124" s="105">
        <v>0.28038399999999586</v>
      </c>
      <c r="AG124" s="105">
        <v>0.28702699998999659</v>
      </c>
      <c r="AH124" s="105">
        <v>0.29434099998999885</v>
      </c>
      <c r="AI124" s="105">
        <v>0.30220900002999629</v>
      </c>
      <c r="AJ124" s="105">
        <v>0.31042300000000561</v>
      </c>
      <c r="AK124" s="105">
        <v>0.31883599999999673</v>
      </c>
      <c r="AL124" s="105">
        <v>0.3273710000000013</v>
      </c>
      <c r="AM124" s="105">
        <v>0.33606999999999831</v>
      </c>
      <c r="AN124" s="105">
        <v>0.34505400000000053</v>
      </c>
      <c r="AO124" s="105">
        <v>0.3545010000000039</v>
      </c>
      <c r="AP124" s="105">
        <v>0.36451100000000658</v>
      </c>
      <c r="AQ124" s="105">
        <v>0.37513099999999977</v>
      </c>
      <c r="AR124" s="105">
        <v>0.38620300000000085</v>
      </c>
      <c r="AS124" s="105">
        <v>0.39739699999998718</v>
      </c>
      <c r="AT124" s="105">
        <v>0.40824699999999486</v>
      </c>
      <c r="AU124" s="105">
        <v>0.41840300000001068</v>
      </c>
      <c r="AV124" s="105">
        <v>0.42775599999999087</v>
      </c>
      <c r="AW124" s="105">
        <v>0.43633000000000244</v>
      </c>
      <c r="AX124" s="105">
        <v>0.4442590000000034</v>
      </c>
      <c r="AY124" s="105">
        <v>0.45173800000000391</v>
      </c>
      <c r="AZ124" s="105">
        <v>0.45890899999998719</v>
      </c>
      <c r="BA124" s="105">
        <v>0.46500000000000452</v>
      </c>
      <c r="BB124" s="105">
        <v>0.47199999999999348</v>
      </c>
      <c r="BC124" s="105">
        <v>0.4790000000000027</v>
      </c>
      <c r="BD124" s="105">
        <v>0.48399999999999943</v>
      </c>
    </row>
    <row r="125" spans="1:56" x14ac:dyDescent="0.2">
      <c r="A125" s="104" t="s">
        <v>156</v>
      </c>
      <c r="B125" s="105">
        <v>52.029900000002357</v>
      </c>
      <c r="C125" s="105">
        <v>53.718699999998968</v>
      </c>
      <c r="D125" s="105">
        <v>55.478199999998907</v>
      </c>
      <c r="E125" s="105">
        <v>57.280600000000149</v>
      </c>
      <c r="F125" s="105">
        <v>59.088200000001244</v>
      </c>
      <c r="G125" s="105">
        <v>60.87240000000034</v>
      </c>
      <c r="H125" s="105">
        <v>62.62379999999871</v>
      </c>
      <c r="I125" s="105">
        <v>64.345899999999219</v>
      </c>
      <c r="J125" s="105">
        <v>66.039500000001823</v>
      </c>
      <c r="K125" s="105">
        <v>67.709700000000211</v>
      </c>
      <c r="L125" s="105">
        <v>69.360899999999432</v>
      </c>
      <c r="M125" s="105">
        <v>70.992200000001617</v>
      </c>
      <c r="N125" s="105">
        <v>72.60250000000029</v>
      </c>
      <c r="O125" s="105">
        <v>74.196499999999375</v>
      </c>
      <c r="P125" s="105">
        <v>75.780599999999524</v>
      </c>
      <c r="Q125" s="105">
        <v>77.360699999999198</v>
      </c>
      <c r="R125" s="105">
        <v>78.934100000000882</v>
      </c>
      <c r="S125" s="105">
        <v>80.503100000001169</v>
      </c>
      <c r="T125" s="105">
        <v>82.08389999999892</v>
      </c>
      <c r="U125" s="105">
        <v>83.697900000000018</v>
      </c>
      <c r="V125" s="105">
        <v>85.357899999999532</v>
      </c>
      <c r="W125" s="105">
        <v>87.071500000002075</v>
      </c>
      <c r="X125" s="105">
        <v>88.828299999998023</v>
      </c>
      <c r="Y125" s="105">
        <v>90.600500000001006</v>
      </c>
      <c r="Z125" s="105">
        <v>92.349100000001414</v>
      </c>
      <c r="AA125" s="105">
        <v>94.045599999999666</v>
      </c>
      <c r="AB125" s="105">
        <v>95.687500000000597</v>
      </c>
      <c r="AC125" s="105">
        <v>97.281700000000797</v>
      </c>
      <c r="AD125" s="105">
        <v>98.821500000001379</v>
      </c>
      <c r="AE125" s="105">
        <v>100.30099999999973</v>
      </c>
      <c r="AF125" s="105">
        <v>101.71999999999809</v>
      </c>
      <c r="AG125" s="105">
        <v>103.06699999999866</v>
      </c>
      <c r="AH125" s="105">
        <v>104.35600000000073</v>
      </c>
      <c r="AI125" s="105">
        <v>105.63999999999942</v>
      </c>
      <c r="AJ125" s="105">
        <v>106.99600000000159</v>
      </c>
      <c r="AK125" s="105">
        <v>108.4719999999995</v>
      </c>
      <c r="AL125" s="105">
        <v>110.09200000000132</v>
      </c>
      <c r="AM125" s="105">
        <v>111.83600000000004</v>
      </c>
      <c r="AN125" s="105">
        <v>113.66199999999894</v>
      </c>
      <c r="AO125" s="105">
        <v>115.50499999999947</v>
      </c>
      <c r="AP125" s="105">
        <v>117.31900000000029</v>
      </c>
      <c r="AQ125" s="105">
        <v>119.08999999999898</v>
      </c>
      <c r="AR125" s="105">
        <v>120.82799999999783</v>
      </c>
      <c r="AS125" s="105">
        <v>122.53600000000002</v>
      </c>
      <c r="AT125" s="105">
        <v>124.22200000000039</v>
      </c>
      <c r="AU125" s="105">
        <v>125.89099999999924</v>
      </c>
      <c r="AV125" s="105">
        <v>127.54000000000055</v>
      </c>
      <c r="AW125" s="105">
        <v>129.16299999999944</v>
      </c>
      <c r="AX125" s="105">
        <v>130.75907405000163</v>
      </c>
      <c r="AY125" s="105">
        <v>132.32803503000065</v>
      </c>
      <c r="AZ125" s="105">
        <v>133.87002699999951</v>
      </c>
      <c r="BA125" s="105">
        <v>135.38399999999899</v>
      </c>
      <c r="BB125" s="105">
        <v>136.8689999999994</v>
      </c>
      <c r="BC125" s="105">
        <v>138.32300000000058</v>
      </c>
      <c r="BD125" s="105">
        <v>139.7440000000023</v>
      </c>
    </row>
    <row r="126" spans="1:56" x14ac:dyDescent="0.2">
      <c r="A126" s="104" t="s">
        <v>171</v>
      </c>
      <c r="B126" s="105">
        <v>1.7208000000000114</v>
      </c>
      <c r="C126" s="105">
        <v>1.7395200000000037</v>
      </c>
      <c r="D126" s="105">
        <v>1.7549599999999972</v>
      </c>
      <c r="E126" s="105">
        <v>1.7689900000000136</v>
      </c>
      <c r="F126" s="105">
        <v>1.7843999999999374</v>
      </c>
      <c r="G126" s="105">
        <v>1.8030100000000284</v>
      </c>
      <c r="H126" s="105">
        <v>1.8255500000000133</v>
      </c>
      <c r="I126" s="105">
        <v>1.8510700000000038</v>
      </c>
      <c r="J126" s="105">
        <v>1.8776899999999841</v>
      </c>
      <c r="K126" s="105">
        <v>1.9027200005000242</v>
      </c>
      <c r="L126" s="105">
        <v>1.9241999999000108</v>
      </c>
      <c r="M126" s="105">
        <v>1.9415300000999753</v>
      </c>
      <c r="N126" s="105">
        <v>1.955239999800013</v>
      </c>
      <c r="O126" s="105">
        <v>1.9658900004999713</v>
      </c>
      <c r="P126" s="105">
        <v>1.9744100004000138</v>
      </c>
      <c r="Q126" s="105">
        <v>1.9815299997999964</v>
      </c>
      <c r="R126" s="105">
        <v>1.9875400003999033</v>
      </c>
      <c r="S126" s="105">
        <v>1.9922699996999871</v>
      </c>
      <c r="T126" s="105">
        <v>1.9955099995999945</v>
      </c>
      <c r="U126" s="105">
        <v>1.9968700003000091</v>
      </c>
      <c r="V126" s="105">
        <v>1.9962300001999229</v>
      </c>
      <c r="W126" s="105">
        <v>1.9932999997999958</v>
      </c>
      <c r="X126" s="105">
        <v>1.9886599997000123</v>
      </c>
      <c r="Y126" s="105">
        <v>1.9840299996999884</v>
      </c>
      <c r="Z126" s="105">
        <v>1.9817000002000187</v>
      </c>
      <c r="AA126" s="105">
        <v>1.9832499997000195</v>
      </c>
      <c r="AB126" s="105">
        <v>1.9894400003000896</v>
      </c>
      <c r="AC126" s="105">
        <v>1.999599999599988</v>
      </c>
      <c r="AD126" s="105">
        <v>2.0120600003000546</v>
      </c>
      <c r="AE126" s="105">
        <v>2.0243899998000066</v>
      </c>
      <c r="AF126" s="105">
        <v>2.034819999499978</v>
      </c>
      <c r="AG126" s="105">
        <v>2.0428399995999817</v>
      </c>
      <c r="AH126" s="105">
        <v>2.0489300002999915</v>
      </c>
      <c r="AI126" s="105">
        <v>2.0534299997000178</v>
      </c>
      <c r="AJ126" s="105">
        <v>2.0570500003000292</v>
      </c>
      <c r="AK126" s="105">
        <v>2.060269999599988</v>
      </c>
      <c r="AL126" s="105">
        <v>2.0631400005000153</v>
      </c>
      <c r="AM126" s="105">
        <v>2.0654600001999821</v>
      </c>
      <c r="AN126" s="105">
        <v>2.0673799997998934</v>
      </c>
      <c r="AO126" s="105">
        <v>2.069089999699989</v>
      </c>
      <c r="AP126" s="105">
        <v>2.0707400001000118</v>
      </c>
      <c r="AQ126" s="105">
        <v>2.0723799999999364</v>
      </c>
      <c r="AR126" s="105">
        <v>2.0740399999999872</v>
      </c>
      <c r="AS126" s="105">
        <v>2.0757400004999642</v>
      </c>
      <c r="AT126" s="105">
        <v>2.0774899994999987</v>
      </c>
      <c r="AU126" s="105">
        <v>2.0793099998000106</v>
      </c>
      <c r="AV126" s="105">
        <v>2.0812100001000027</v>
      </c>
      <c r="AW126" s="105">
        <v>2.0831599997000092</v>
      </c>
      <c r="AX126" s="105">
        <v>2.0850509999999911</v>
      </c>
      <c r="AY126" s="105">
        <v>2.0867200001999979</v>
      </c>
      <c r="AZ126" s="105">
        <v>2.0880350000000107</v>
      </c>
      <c r="BA126" s="105">
        <v>2.0890000000000293</v>
      </c>
      <c r="BB126" s="105">
        <v>2.0889999999999787</v>
      </c>
      <c r="BC126" s="105">
        <v>2.0900000000000096</v>
      </c>
      <c r="BD126" s="105">
        <v>2.0890000000000146</v>
      </c>
    </row>
    <row r="127" spans="1:56" x14ac:dyDescent="0.2">
      <c r="A127" s="104" t="s">
        <v>151</v>
      </c>
      <c r="B127" s="105">
        <v>5.9490500005000939</v>
      </c>
      <c r="C127" s="105">
        <v>6.0445299995001305</v>
      </c>
      <c r="D127" s="105">
        <v>6.1474600004000326</v>
      </c>
      <c r="E127" s="105">
        <v>6.2561899996999504</v>
      </c>
      <c r="F127" s="105">
        <v>6.3683500000000572</v>
      </c>
      <c r="G127" s="105">
        <v>6.4822800000001264</v>
      </c>
      <c r="H127" s="105">
        <v>6.5967699999998866</v>
      </c>
      <c r="I127" s="105">
        <v>6.7124000000001303</v>
      </c>
      <c r="J127" s="105">
        <v>6.8312999999998976</v>
      </c>
      <c r="K127" s="105">
        <v>6.9565799999999669</v>
      </c>
      <c r="L127" s="105">
        <v>7.0901299999999994</v>
      </c>
      <c r="M127" s="105">
        <v>7.2342999999999966</v>
      </c>
      <c r="N127" s="105">
        <v>7.387659999999963</v>
      </c>
      <c r="O127" s="105">
        <v>7.5437400000001347</v>
      </c>
      <c r="P127" s="105">
        <v>7.6936700000001448</v>
      </c>
      <c r="Q127" s="105">
        <v>7.8318899999999267</v>
      </c>
      <c r="R127" s="105">
        <v>7.9551600000000926</v>
      </c>
      <c r="S127" s="105">
        <v>8.0677600000000744</v>
      </c>
      <c r="T127" s="105">
        <v>8.1807300000000378</v>
      </c>
      <c r="U127" s="105">
        <v>8.3095299999999774</v>
      </c>
      <c r="V127" s="105">
        <v>8.4651899999999642</v>
      </c>
      <c r="W127" s="105">
        <v>8.6525100000000918</v>
      </c>
      <c r="X127" s="105">
        <v>8.868260000000026</v>
      </c>
      <c r="Y127" s="105">
        <v>9.1054699999999844</v>
      </c>
      <c r="Z127" s="105">
        <v>9.3533899999998837</v>
      </c>
      <c r="AA127" s="105">
        <v>9.6044500000000355</v>
      </c>
      <c r="AB127" s="105">
        <v>9.8568099999998555</v>
      </c>
      <c r="AC127" s="105">
        <v>10.114099999999842</v>
      </c>
      <c r="AD127" s="105">
        <v>10.380799999999972</v>
      </c>
      <c r="AE127" s="105">
        <v>10.663700000000039</v>
      </c>
      <c r="AF127" s="105">
        <v>10.967699999999962</v>
      </c>
      <c r="AG127" s="105">
        <v>11.293299999999961</v>
      </c>
      <c r="AH127" s="105">
        <v>11.638900000000044</v>
      </c>
      <c r="AI127" s="105">
        <v>12.005099999999954</v>
      </c>
      <c r="AJ127" s="105">
        <v>12.39190000000011</v>
      </c>
      <c r="AK127" s="105">
        <v>12.79879999999998</v>
      </c>
      <c r="AL127" s="105">
        <v>13.227099999999956</v>
      </c>
      <c r="AM127" s="105">
        <v>13.675600000000316</v>
      </c>
      <c r="AN127" s="105">
        <v>14.138199999999342</v>
      </c>
      <c r="AO127" s="105">
        <v>14.606599999999462</v>
      </c>
      <c r="AP127" s="105">
        <v>15.075100000000274</v>
      </c>
      <c r="AQ127" s="105">
        <v>15.541000000000269</v>
      </c>
      <c r="AR127" s="105">
        <v>16.006699999999732</v>
      </c>
      <c r="AS127" s="105">
        <v>16.477800004000404</v>
      </c>
      <c r="AT127" s="105">
        <v>16.962800000999856</v>
      </c>
      <c r="AU127" s="105">
        <v>17.467900000000565</v>
      </c>
      <c r="AV127" s="105">
        <v>17.994799995000157</v>
      </c>
      <c r="AW127" s="105">
        <v>18.54200000400019</v>
      </c>
      <c r="AX127" s="105">
        <v>19.107706004999958</v>
      </c>
      <c r="AY127" s="105">
        <v>19.689139996000279</v>
      </c>
      <c r="AZ127" s="105">
        <v>20.284180000000184</v>
      </c>
      <c r="BA127" s="105">
        <v>20.89199999999979</v>
      </c>
      <c r="BB127" s="105">
        <v>21.515000000000132</v>
      </c>
      <c r="BC127" s="105">
        <v>22.15300000000024</v>
      </c>
      <c r="BD127" s="105">
        <v>22.805999999999869</v>
      </c>
    </row>
    <row r="128" spans="1:56" x14ac:dyDescent="0.2">
      <c r="A128" s="104" t="s">
        <v>152</v>
      </c>
      <c r="B128" s="105">
        <v>0.32008600000000575</v>
      </c>
      <c r="C128" s="105">
        <v>0.32007800000999559</v>
      </c>
      <c r="D128" s="105">
        <v>0.32031699997000201</v>
      </c>
      <c r="E128" s="105">
        <v>0.32085399998000658</v>
      </c>
      <c r="F128" s="105">
        <v>0.3216829999599996</v>
      </c>
      <c r="G128" s="105">
        <v>0.32282099999999508</v>
      </c>
      <c r="H128" s="105">
        <v>0.32427899999000726</v>
      </c>
      <c r="I128" s="105">
        <v>0.32607900000999934</v>
      </c>
      <c r="J128" s="105">
        <v>0.32820099997999508</v>
      </c>
      <c r="K128" s="105">
        <v>0.33061099995000387</v>
      </c>
      <c r="L128" s="105">
        <v>0.33327400000001006</v>
      </c>
      <c r="M128" s="105">
        <v>0.33619299996999064</v>
      </c>
      <c r="N128" s="105">
        <v>0.33934200000999837</v>
      </c>
      <c r="O128" s="105">
        <v>0.34262800001999882</v>
      </c>
      <c r="P128" s="105">
        <v>0.34594800002001491</v>
      </c>
      <c r="Q128" s="105">
        <v>0.34919599999999262</v>
      </c>
      <c r="R128" s="105">
        <v>0.35233599998000581</v>
      </c>
      <c r="S128" s="105">
        <v>0.35538700001999796</v>
      </c>
      <c r="T128" s="105">
        <v>0.35837800000999842</v>
      </c>
      <c r="U128" s="105">
        <v>0.36138100000000145</v>
      </c>
      <c r="V128" s="105">
        <v>0.36443100000000284</v>
      </c>
      <c r="W128" s="105">
        <v>0.36752799995999963</v>
      </c>
      <c r="X128" s="105">
        <v>0.37064199998000569</v>
      </c>
      <c r="Y128" s="105">
        <v>0.37378399999000311</v>
      </c>
      <c r="Z128" s="105">
        <v>0.37700599998999568</v>
      </c>
      <c r="AA128" s="105">
        <v>0.38030500000000012</v>
      </c>
      <c r="AB128" s="105">
        <v>0.38370999999000216</v>
      </c>
      <c r="AC128" s="105">
        <v>0.38718399995999403</v>
      </c>
      <c r="AD128" s="105">
        <v>0.39060500000999615</v>
      </c>
      <c r="AE128" s="105">
        <v>0.39380499996999591</v>
      </c>
      <c r="AF128" s="105">
        <v>0.39666799999999686</v>
      </c>
      <c r="AG128" s="105">
        <v>0.39915500003000376</v>
      </c>
      <c r="AH128" s="105">
        <v>0.40130300001999109</v>
      </c>
      <c r="AI128" s="105">
        <v>0.40321100004999655</v>
      </c>
      <c r="AJ128" s="105">
        <v>0.40500700005000501</v>
      </c>
      <c r="AK128" s="105">
        <v>0.40678700000000612</v>
      </c>
      <c r="AL128" s="105">
        <v>0.40856299996000184</v>
      </c>
      <c r="AM128" s="105">
        <v>0.41032400002000302</v>
      </c>
      <c r="AN128" s="105">
        <v>0.41212800001999661</v>
      </c>
      <c r="AO128" s="105">
        <v>0.41404499995999855</v>
      </c>
      <c r="AP128" s="105">
        <v>0.41611000000000331</v>
      </c>
      <c r="AQ128" s="105">
        <v>0.41836699999000637</v>
      </c>
      <c r="AR128" s="105">
        <v>0.42078900001999403</v>
      </c>
      <c r="AS128" s="105">
        <v>0.42324600002000012</v>
      </c>
      <c r="AT128" s="105">
        <v>0.42556999996000544</v>
      </c>
      <c r="AU128" s="105">
        <v>0.42761599999998373</v>
      </c>
      <c r="AV128" s="105">
        <v>0.42936199998997865</v>
      </c>
      <c r="AW128" s="105">
        <v>0.43083500001001368</v>
      </c>
      <c r="AX128" s="105">
        <v>0.43208899995999622</v>
      </c>
      <c r="AY128" s="105">
        <v>0.43324499997999333</v>
      </c>
      <c r="AZ128" s="105">
        <v>0.4343629999999985</v>
      </c>
      <c r="BA128" s="105">
        <v>0.43600000000000461</v>
      </c>
      <c r="BB128" s="105">
        <v>0.43599999999999511</v>
      </c>
      <c r="BC128" s="105">
        <v>0.43700000000000683</v>
      </c>
      <c r="BD128" s="105">
        <v>0.4380000000000055</v>
      </c>
    </row>
    <row r="129" spans="1:56" x14ac:dyDescent="0.2">
      <c r="A129" s="104" t="s">
        <v>161</v>
      </c>
      <c r="B129" s="105">
        <v>26.381400002999889</v>
      </c>
      <c r="C129" s="105">
        <v>27.02499999999911</v>
      </c>
      <c r="D129" s="105">
        <v>27.680099999000156</v>
      </c>
      <c r="E129" s="105">
        <v>28.347299997998853</v>
      </c>
      <c r="F129" s="105">
        <v>29.027699999999847</v>
      </c>
      <c r="G129" s="105">
        <v>29.722000003999799</v>
      </c>
      <c r="H129" s="105">
        <v>30.428000003001078</v>
      </c>
      <c r="I129" s="105">
        <v>31.144299997999767</v>
      </c>
      <c r="J129" s="105">
        <v>31.872200003999275</v>
      </c>
      <c r="K129" s="105">
        <v>32.613899996000228</v>
      </c>
      <c r="L129" s="105">
        <v>33.36970000300056</v>
      </c>
      <c r="M129" s="105">
        <v>34.139099996000326</v>
      </c>
      <c r="N129" s="105">
        <v>34.917900003000533</v>
      </c>
      <c r="O129" s="105">
        <v>35.697900003000825</v>
      </c>
      <c r="P129" s="105">
        <v>36.468899996000573</v>
      </c>
      <c r="Q129" s="105">
        <v>37.222299994999794</v>
      </c>
      <c r="R129" s="105">
        <v>37.957300003999855</v>
      </c>
      <c r="S129" s="105">
        <v>38.673200002999195</v>
      </c>
      <c r="T129" s="105">
        <v>39.362099998001085</v>
      </c>
      <c r="U129" s="105">
        <v>40.01489999999982</v>
      </c>
      <c r="V129" s="105">
        <v>40.626200000000821</v>
      </c>
      <c r="W129" s="105">
        <v>41.190200000000068</v>
      </c>
      <c r="X129" s="105">
        <v>41.711499999999845</v>
      </c>
      <c r="Y129" s="105">
        <v>42.209799999999753</v>
      </c>
      <c r="Z129" s="105">
        <v>42.71219999999952</v>
      </c>
      <c r="AA129" s="105">
        <v>43.237800000000639</v>
      </c>
      <c r="AB129" s="105">
        <v>43.793299999999697</v>
      </c>
      <c r="AC129" s="105">
        <v>44.371499999999116</v>
      </c>
      <c r="AD129" s="105">
        <v>44.959899999999855</v>
      </c>
      <c r="AE129" s="105">
        <v>45.539399999999546</v>
      </c>
      <c r="AF129" s="105">
        <v>46.095499999998758</v>
      </c>
      <c r="AG129" s="105">
        <v>46.627999999998949</v>
      </c>
      <c r="AH129" s="105">
        <v>47.140199999999631</v>
      </c>
      <c r="AI129" s="105">
        <v>47.624900000000459</v>
      </c>
      <c r="AJ129" s="105">
        <v>48.073699999997508</v>
      </c>
      <c r="AK129" s="105">
        <v>48.482600000001071</v>
      </c>
      <c r="AL129" s="105">
        <v>48.846500000002088</v>
      </c>
      <c r="AM129" s="105">
        <v>49.171599999998811</v>
      </c>
      <c r="AN129" s="105">
        <v>49.479799999999337</v>
      </c>
      <c r="AO129" s="105">
        <v>49.800700000000269</v>
      </c>
      <c r="AP129" s="105">
        <v>50.155899999998837</v>
      </c>
      <c r="AQ129" s="105">
        <v>50.553000000000992</v>
      </c>
      <c r="AR129" s="105">
        <v>50.986499999999658</v>
      </c>
      <c r="AS129" s="105">
        <v>51.44820000000054</v>
      </c>
      <c r="AT129" s="105">
        <v>51.924199999998329</v>
      </c>
      <c r="AU129" s="105">
        <v>52.40369999999934</v>
      </c>
      <c r="AV129" s="105">
        <v>52.88519999999901</v>
      </c>
      <c r="AW129" s="105">
        <v>53.370600000000984</v>
      </c>
      <c r="AX129" s="105">
        <v>53.855735000000806</v>
      </c>
      <c r="AY129" s="105">
        <v>54.336138000000382</v>
      </c>
      <c r="AZ129" s="105">
        <v>54.808275999999495</v>
      </c>
      <c r="BA129" s="105">
        <v>55.269000000000091</v>
      </c>
      <c r="BB129" s="105">
        <v>55.719000000000555</v>
      </c>
      <c r="BC129" s="105">
        <v>56.155999999999729</v>
      </c>
      <c r="BD129" s="105">
        <v>56.584000000001012</v>
      </c>
    </row>
    <row r="130" spans="1:56" x14ac:dyDescent="0.2">
      <c r="A130" s="104" t="s">
        <v>158</v>
      </c>
      <c r="B130" s="105">
        <v>1.2788299999999855</v>
      </c>
      <c r="C130" s="105">
        <v>1.3170499999999858</v>
      </c>
      <c r="D130" s="105">
        <v>1.3566699999999954</v>
      </c>
      <c r="E130" s="105">
        <v>1.3973000000000009</v>
      </c>
      <c r="F130" s="105">
        <v>1.4384200000000074</v>
      </c>
      <c r="G130" s="105">
        <v>1.4796500000000088</v>
      </c>
      <c r="H130" s="105">
        <v>1.5208699999999995</v>
      </c>
      <c r="I130" s="105">
        <v>1.5622100000000181</v>
      </c>
      <c r="J130" s="105">
        <v>1.6039099999999964</v>
      </c>
      <c r="K130" s="105">
        <v>1.6462899999999911</v>
      </c>
      <c r="L130" s="105">
        <v>1.6896199999999906</v>
      </c>
      <c r="M130" s="105">
        <v>1.7334700000000001</v>
      </c>
      <c r="N130" s="105">
        <v>1.777730000000008</v>
      </c>
      <c r="O130" s="105">
        <v>1.8232200000000078</v>
      </c>
      <c r="P130" s="105">
        <v>1.8710899998000337</v>
      </c>
      <c r="Q130" s="105">
        <v>1.9218800004000105</v>
      </c>
      <c r="R130" s="105">
        <v>1.9763099999000202</v>
      </c>
      <c r="S130" s="105">
        <v>2.0333399998999453</v>
      </c>
      <c r="T130" s="105">
        <v>2.0897100001999509</v>
      </c>
      <c r="U130" s="105">
        <v>2.1410099997999708</v>
      </c>
      <c r="V130" s="105">
        <v>2.184139999600005</v>
      </c>
      <c r="W130" s="105">
        <v>2.2179199998999786</v>
      </c>
      <c r="X130" s="105">
        <v>2.2434999998000826</v>
      </c>
      <c r="Y130" s="105">
        <v>2.2631999997999328</v>
      </c>
      <c r="Z130" s="105">
        <v>2.2805000003999023</v>
      </c>
      <c r="AA130" s="105">
        <v>2.2980399999000767</v>
      </c>
      <c r="AB130" s="105">
        <v>2.3165699997999987</v>
      </c>
      <c r="AC130" s="105">
        <v>2.3357000000000276</v>
      </c>
      <c r="AD130" s="105">
        <v>2.3555900000000229</v>
      </c>
      <c r="AE130" s="105">
        <v>2.3761599999999659</v>
      </c>
      <c r="AF130" s="105">
        <v>2.397440000000004</v>
      </c>
      <c r="AG130" s="105">
        <v>2.4197799999999754</v>
      </c>
      <c r="AH130" s="105">
        <v>2.4436600002000128</v>
      </c>
      <c r="AI130" s="105">
        <v>2.4692899999999938</v>
      </c>
      <c r="AJ130" s="105">
        <v>2.4968300004999846</v>
      </c>
      <c r="AK130" s="105">
        <v>2.5264500002000028</v>
      </c>
      <c r="AL130" s="105">
        <v>2.558009999899971</v>
      </c>
      <c r="AM130" s="105">
        <v>2.5916699998000223</v>
      </c>
      <c r="AN130" s="105">
        <v>2.6281300003999646</v>
      </c>
      <c r="AO130" s="105">
        <v>2.6682899998000638</v>
      </c>
      <c r="AP130" s="105">
        <v>2.7126499999999605</v>
      </c>
      <c r="AQ130" s="105">
        <v>2.7615199995999484</v>
      </c>
      <c r="AR130" s="105">
        <v>2.8142300003000731</v>
      </c>
      <c r="AS130" s="105">
        <v>2.8691099994999796</v>
      </c>
      <c r="AT130" s="105">
        <v>2.923900000200057</v>
      </c>
      <c r="AU130" s="105">
        <v>2.9768800000999445</v>
      </c>
      <c r="AV130" s="105">
        <v>3.027399999900005</v>
      </c>
      <c r="AW130" s="105">
        <v>3.0756499994999453</v>
      </c>
      <c r="AX130" s="105">
        <v>3.1217719999000684</v>
      </c>
      <c r="AY130" s="105">
        <v>3.1662439996000669</v>
      </c>
      <c r="AZ130" s="105">
        <v>3.2094039999999748</v>
      </c>
      <c r="BA130" s="105">
        <v>3.2510000000000412</v>
      </c>
      <c r="BB130" s="105">
        <v>3.2920000000000473</v>
      </c>
      <c r="BC130" s="105">
        <v>3.328999999999934</v>
      </c>
      <c r="BD130" s="105">
        <v>3.3670000000000133</v>
      </c>
    </row>
    <row r="131" spans="1:56" x14ac:dyDescent="0.2">
      <c r="A131" s="104" t="s">
        <v>160</v>
      </c>
      <c r="B131" s="105">
        <v>9.1615300003999582</v>
      </c>
      <c r="C131" s="105">
        <v>9.3751399996001386</v>
      </c>
      <c r="D131" s="105">
        <v>9.5957600001999168</v>
      </c>
      <c r="E131" s="105">
        <v>9.8275799998000704</v>
      </c>
      <c r="F131" s="105">
        <v>10.076199999999812</v>
      </c>
      <c r="G131" s="105">
        <v>10.344500000000037</v>
      </c>
      <c r="H131" s="105">
        <v>10.632900000000109</v>
      </c>
      <c r="I131" s="105">
        <v>10.936900000000044</v>
      </c>
      <c r="J131" s="105">
        <v>11.247999999999907</v>
      </c>
      <c r="K131" s="105">
        <v>11.555000000999465</v>
      </c>
      <c r="L131" s="105">
        <v>11.848300001000485</v>
      </c>
      <c r="M131" s="105">
        <v>12.133099999000425</v>
      </c>
      <c r="N131" s="105">
        <v>12.409200003000295</v>
      </c>
      <c r="O131" s="105">
        <v>12.657700004000013</v>
      </c>
      <c r="P131" s="105">
        <v>12.8537999999999</v>
      </c>
      <c r="Q131" s="105">
        <v>12.984400004000353</v>
      </c>
      <c r="R131" s="105">
        <v>13.034400000999844</v>
      </c>
      <c r="S131" s="105">
        <v>13.020899999000617</v>
      </c>
      <c r="T131" s="105">
        <v>13.002599997000239</v>
      </c>
      <c r="U131" s="105">
        <v>13.059600000000144</v>
      </c>
      <c r="V131" s="105">
        <v>13.247600000000061</v>
      </c>
      <c r="W131" s="105">
        <v>13.591999998000082</v>
      </c>
      <c r="X131" s="105">
        <v>14.071199996999422</v>
      </c>
      <c r="Y131" s="105">
        <v>14.637000002999562</v>
      </c>
      <c r="Z131" s="105">
        <v>15.216999999999896</v>
      </c>
      <c r="AA131" s="105">
        <v>15.75910000199964</v>
      </c>
      <c r="AB131" s="105">
        <v>16.248199999000324</v>
      </c>
      <c r="AC131" s="105">
        <v>16.701400001999769</v>
      </c>
      <c r="AD131" s="105">
        <v>17.136800001999468</v>
      </c>
      <c r="AE131" s="105">
        <v>17.584899995999603</v>
      </c>
      <c r="AF131" s="105">
        <v>18.067700003000379</v>
      </c>
      <c r="AG131" s="105">
        <v>18.58880000099921</v>
      </c>
      <c r="AH131" s="105">
        <v>19.139700004000769</v>
      </c>
      <c r="AI131" s="105">
        <v>19.716600000999268</v>
      </c>
      <c r="AJ131" s="105">
        <v>20.312700001000767</v>
      </c>
      <c r="AK131" s="105">
        <v>20.923100000000737</v>
      </c>
      <c r="AL131" s="105">
        <v>21.547499997999321</v>
      </c>
      <c r="AM131" s="105">
        <v>22.188399997000452</v>
      </c>
      <c r="AN131" s="105">
        <v>22.846800002999597</v>
      </c>
      <c r="AO131" s="105">
        <v>23.524099998999269</v>
      </c>
      <c r="AP131" s="105">
        <v>24.22139999900061</v>
      </c>
      <c r="AQ131" s="105">
        <v>24.938999995999648</v>
      </c>
      <c r="AR131" s="105">
        <v>25.676599998000025</v>
      </c>
      <c r="AS131" s="105">
        <v>26.434400005000224</v>
      </c>
      <c r="AT131" s="105">
        <v>27.212400003999655</v>
      </c>
      <c r="AU131" s="105">
        <v>28.010699995999456</v>
      </c>
      <c r="AV131" s="105">
        <v>28.829500000000191</v>
      </c>
      <c r="AW131" s="105">
        <v>29.66880000000031</v>
      </c>
      <c r="AX131" s="105">
        <v>30.528672999999984</v>
      </c>
      <c r="AY131" s="105">
        <v>31.408822999999764</v>
      </c>
      <c r="AZ131" s="105">
        <v>32.309194999999285</v>
      </c>
      <c r="BA131" s="105">
        <v>33.229999999999691</v>
      </c>
      <c r="BB131" s="105">
        <v>34.170999999998877</v>
      </c>
      <c r="BC131" s="105">
        <v>35.132000000000403</v>
      </c>
      <c r="BD131" s="105">
        <v>36.114000000000281</v>
      </c>
    </row>
    <row r="132" spans="1:56" x14ac:dyDescent="0.2">
      <c r="A132" s="104" t="s">
        <v>154</v>
      </c>
      <c r="B132" s="105">
        <v>1.1489099999999801</v>
      </c>
      <c r="C132" s="105">
        <v>1.182950000000029</v>
      </c>
      <c r="D132" s="105">
        <v>1.2179400004999859</v>
      </c>
      <c r="E132" s="105">
        <v>1.2538700003000067</v>
      </c>
      <c r="F132" s="105">
        <v>1.2907899997999936</v>
      </c>
      <c r="G132" s="105">
        <v>1.328689999799993</v>
      </c>
      <c r="H132" s="105">
        <v>1.3675600002999933</v>
      </c>
      <c r="I132" s="105">
        <v>1.4074400003000376</v>
      </c>
      <c r="J132" s="105">
        <v>1.4484099996000062</v>
      </c>
      <c r="K132" s="105">
        <v>1.4906000001999855</v>
      </c>
      <c r="L132" s="105">
        <v>1.5340899996000341</v>
      </c>
      <c r="M132" s="105">
        <v>1.5789400001999931</v>
      </c>
      <c r="N132" s="105">
        <v>1.6251199999000259</v>
      </c>
      <c r="O132" s="105">
        <v>1.6725000003000254</v>
      </c>
      <c r="P132" s="105">
        <v>1.7208100001999693</v>
      </c>
      <c r="Q132" s="105">
        <v>1.7699400000999999</v>
      </c>
      <c r="R132" s="105">
        <v>1.8199500002000084</v>
      </c>
      <c r="S132" s="105">
        <v>1.8709800004999826</v>
      </c>
      <c r="T132" s="105">
        <v>1.9229999998999914</v>
      </c>
      <c r="U132" s="105">
        <v>1.9760300001000002</v>
      </c>
      <c r="V132" s="105">
        <v>2.0301399999999652</v>
      </c>
      <c r="W132" s="105">
        <v>2.0851999996000066</v>
      </c>
      <c r="X132" s="105">
        <v>2.1414500003000678</v>
      </c>
      <c r="Y132" s="105">
        <v>2.1997899998000112</v>
      </c>
      <c r="Z132" s="105">
        <v>2.2614000005000867</v>
      </c>
      <c r="AA132" s="105">
        <v>2.3270699996999231</v>
      </c>
      <c r="AB132" s="105">
        <v>2.3972399999998997</v>
      </c>
      <c r="AC132" s="105">
        <v>2.471600000299941</v>
      </c>
      <c r="AD132" s="105">
        <v>2.5492200003999916</v>
      </c>
      <c r="AE132" s="105">
        <v>2.628799999999984</v>
      </c>
      <c r="AF132" s="105">
        <v>2.7093599999999274</v>
      </c>
      <c r="AG132" s="105">
        <v>2.7907299999999511</v>
      </c>
      <c r="AH132" s="105">
        <v>2.8732300000001119</v>
      </c>
      <c r="AI132" s="105">
        <v>2.9571199999999567</v>
      </c>
      <c r="AJ132" s="105">
        <v>3.0428200000000269</v>
      </c>
      <c r="AK132" s="105">
        <v>3.1307199999999886</v>
      </c>
      <c r="AL132" s="105">
        <v>3.2206500000000879</v>
      </c>
      <c r="AM132" s="105">
        <v>3.3126599999999309</v>
      </c>
      <c r="AN132" s="105">
        <v>3.4075399999999565</v>
      </c>
      <c r="AO132" s="105">
        <v>3.5062899999999506</v>
      </c>
      <c r="AP132" s="105">
        <v>3.6095400000000262</v>
      </c>
      <c r="AQ132" s="105">
        <v>3.7176700000000533</v>
      </c>
      <c r="AR132" s="105">
        <v>3.8302399999999603</v>
      </c>
      <c r="AS132" s="105">
        <v>3.9461700000000026</v>
      </c>
      <c r="AT132" s="105">
        <v>4.0639200000000102</v>
      </c>
      <c r="AU132" s="105">
        <v>4.1823399999999653</v>
      </c>
      <c r="AV132" s="105">
        <v>4.3010199999999079</v>
      </c>
      <c r="AW132" s="105">
        <v>4.4201800000000588</v>
      </c>
      <c r="AX132" s="105">
        <v>4.5400680000000211</v>
      </c>
      <c r="AY132" s="105">
        <v>4.661149000000008</v>
      </c>
      <c r="AZ132" s="105">
        <v>4.7837670000000188</v>
      </c>
      <c r="BA132" s="105">
        <v>4.9080000000000306</v>
      </c>
      <c r="BB132" s="105">
        <v>5.0330000000000492</v>
      </c>
      <c r="BC132" s="105">
        <v>5.1599999999999797</v>
      </c>
      <c r="BD132" s="105">
        <v>5.2879999999999878</v>
      </c>
    </row>
    <row r="133" spans="1:56" x14ac:dyDescent="0.2">
      <c r="A133" s="104" t="s">
        <v>153</v>
      </c>
      <c r="B133" s="105">
        <v>0.32501099999999977</v>
      </c>
      <c r="C133" s="105">
        <v>0.32633300000000132</v>
      </c>
      <c r="D133" s="105">
        <v>0.32729999999999837</v>
      </c>
      <c r="E133" s="105">
        <v>0.32789700000000094</v>
      </c>
      <c r="F133" s="105">
        <v>0.32807199999999753</v>
      </c>
      <c r="G133" s="105">
        <v>0.32783799999999758</v>
      </c>
      <c r="H133" s="105">
        <v>0.32716599996000506</v>
      </c>
      <c r="I133" s="105">
        <v>0.32618999997000137</v>
      </c>
      <c r="J133" s="105">
        <v>0.32528599999999597</v>
      </c>
      <c r="K133" s="105">
        <v>0.32492899999999725</v>
      </c>
      <c r="L133" s="105">
        <v>0.32545400000000219</v>
      </c>
      <c r="M133" s="105">
        <v>0.32699300001999465</v>
      </c>
      <c r="N133" s="105">
        <v>0.32944500002999944</v>
      </c>
      <c r="O133" s="105">
        <v>0.33260499998999959</v>
      </c>
      <c r="P133" s="105">
        <v>0.33616700002000077</v>
      </c>
      <c r="Q133" s="105">
        <v>0.33987599999999418</v>
      </c>
      <c r="R133" s="105">
        <v>0.34374300004001174</v>
      </c>
      <c r="S133" s="105">
        <v>0.3477630000300046</v>
      </c>
      <c r="T133" s="105">
        <v>0.35171599998000419</v>
      </c>
      <c r="U133" s="105">
        <v>0.35534000005000599</v>
      </c>
      <c r="V133" s="105">
        <v>0.35844899999999946</v>
      </c>
      <c r="W133" s="105">
        <v>0.36090000001999217</v>
      </c>
      <c r="X133" s="105">
        <v>0.36275500002000299</v>
      </c>
      <c r="Y133" s="105">
        <v>0.3643770000400039</v>
      </c>
      <c r="Z133" s="105">
        <v>0.36624799996999419</v>
      </c>
      <c r="AA133" s="105">
        <v>0.36873199999999517</v>
      </c>
      <c r="AB133" s="105">
        <v>0.3719179999899952</v>
      </c>
      <c r="AC133" s="105">
        <v>0.37565399999000809</v>
      </c>
      <c r="AD133" s="105">
        <v>0.37966299997000635</v>
      </c>
      <c r="AE133" s="105">
        <v>0.38354700002999159</v>
      </c>
      <c r="AF133" s="105">
        <v>0.38700400000000407</v>
      </c>
      <c r="AG133" s="105">
        <v>0.38997300001000668</v>
      </c>
      <c r="AH133" s="105">
        <v>0.39248499998001102</v>
      </c>
      <c r="AI133" s="105">
        <v>0.39450800002999575</v>
      </c>
      <c r="AJ133" s="105">
        <v>0.39602400002999788</v>
      </c>
      <c r="AK133" s="105">
        <v>0.3970470000000077</v>
      </c>
      <c r="AL133" s="105">
        <v>0.39756500003999967</v>
      </c>
      <c r="AM133" s="105">
        <v>0.39757699999000717</v>
      </c>
      <c r="AN133" s="105">
        <v>0.39710699999000254</v>
      </c>
      <c r="AO133" s="105">
        <v>0.39620399995000383</v>
      </c>
      <c r="AP133" s="105">
        <v>0.39491000000000603</v>
      </c>
      <c r="AQ133" s="105">
        <v>0.39320900003998965</v>
      </c>
      <c r="AR133" s="105">
        <v>0.39116400005000362</v>
      </c>
      <c r="AS133" s="105">
        <v>0.38905000002001322</v>
      </c>
      <c r="AT133" s="105">
        <v>0.38720400003000149</v>
      </c>
      <c r="AU133" s="105">
        <v>0.38584200000001068</v>
      </c>
      <c r="AV133" s="105">
        <v>0.38510300003001074</v>
      </c>
      <c r="AW133" s="105">
        <v>0.38489600002001007</v>
      </c>
      <c r="AX133" s="105">
        <v>0.38506500004001676</v>
      </c>
      <c r="AY133" s="105">
        <v>0.38532000000001615</v>
      </c>
      <c r="AZ133" s="105">
        <v>0.38545699999999777</v>
      </c>
      <c r="BA133" s="105">
        <v>0.38600000000000595</v>
      </c>
      <c r="BB133" s="105">
        <v>0.38500000000001466</v>
      </c>
      <c r="BC133" s="105">
        <v>0.3850000000000135</v>
      </c>
      <c r="BD133" s="105">
        <v>0.38499999999998497</v>
      </c>
    </row>
    <row r="134" spans="1:56" x14ac:dyDescent="0.2">
      <c r="A134" s="104" t="s">
        <v>155</v>
      </c>
      <c r="B134" s="105">
        <v>0.82644099999999676</v>
      </c>
      <c r="C134" s="105">
        <v>0.83959799999998008</v>
      </c>
      <c r="D134" s="105">
        <v>0.85240000000000182</v>
      </c>
      <c r="E134" s="105">
        <v>0.86516900000000951</v>
      </c>
      <c r="F134" s="105">
        <v>0.87835500000000311</v>
      </c>
      <c r="G134" s="105">
        <v>0.89221099999999987</v>
      </c>
      <c r="H134" s="105">
        <v>0.9069289999999961</v>
      </c>
      <c r="I134" s="105">
        <v>0.92232000000000958</v>
      </c>
      <c r="J134" s="105">
        <v>0.93782100000000468</v>
      </c>
      <c r="K134" s="105">
        <v>0.95258799999999588</v>
      </c>
      <c r="L134" s="105">
        <v>0.96603100000000719</v>
      </c>
      <c r="M134" s="105">
        <v>0.97806899999999219</v>
      </c>
      <c r="N134" s="105">
        <v>0.98889200000000166</v>
      </c>
      <c r="O134" s="105">
        <v>0.99863099999998872</v>
      </c>
      <c r="P134" s="105">
        <v>1.0075000000000087</v>
      </c>
      <c r="Q134" s="105">
        <v>1.0157599999999947</v>
      </c>
      <c r="R134" s="105">
        <v>1.0232800000000013</v>
      </c>
      <c r="S134" s="105">
        <v>1.0301800000000023</v>
      </c>
      <c r="T134" s="105">
        <v>1.0372600000000038</v>
      </c>
      <c r="U134" s="105">
        <v>1.04559000000005</v>
      </c>
      <c r="V134" s="105">
        <v>1.0558699999999943</v>
      </c>
      <c r="W134" s="105">
        <v>1.0684400000000187</v>
      </c>
      <c r="X134" s="105">
        <v>1.0829599999999764</v>
      </c>
      <c r="Y134" s="105">
        <v>1.0985900000000361</v>
      </c>
      <c r="Z134" s="105">
        <v>1.1141400000000496</v>
      </c>
      <c r="AA134" s="105">
        <v>1.1286700000000116</v>
      </c>
      <c r="AB134" s="105">
        <v>1.1419499999999925</v>
      </c>
      <c r="AC134" s="105">
        <v>1.1541400000000279</v>
      </c>
      <c r="AD134" s="105">
        <v>1.1652799999999974</v>
      </c>
      <c r="AE134" s="105">
        <v>1.1755700000000358</v>
      </c>
      <c r="AF134" s="105">
        <v>1.1851399999999739</v>
      </c>
      <c r="AG134" s="105">
        <v>1.1939199999999888</v>
      </c>
      <c r="AH134" s="105">
        <v>1.2018100000000305</v>
      </c>
      <c r="AI134" s="105">
        <v>1.2089899999999771</v>
      </c>
      <c r="AJ134" s="105">
        <v>1.2156800000000041</v>
      </c>
      <c r="AK134" s="105">
        <v>1.2220000000000177</v>
      </c>
      <c r="AL134" s="105">
        <v>1.2280999999999889</v>
      </c>
      <c r="AM134" s="105">
        <v>1.2339100000000007</v>
      </c>
      <c r="AN134" s="105">
        <v>1.2392900000000195</v>
      </c>
      <c r="AO134" s="105">
        <v>1.2440199999999817</v>
      </c>
      <c r="AP134" s="105">
        <v>1.247949999999995</v>
      </c>
      <c r="AQ134" s="105">
        <v>1.2510200000000145</v>
      </c>
      <c r="AR134" s="105">
        <v>1.2533699999999979</v>
      </c>
      <c r="AS134" s="105">
        <v>1.2552899999999934</v>
      </c>
      <c r="AT134" s="105">
        <v>1.2572199999999896</v>
      </c>
      <c r="AU134" s="105">
        <v>1.2594599999999982</v>
      </c>
      <c r="AV134" s="105">
        <v>1.2621300000000053</v>
      </c>
      <c r="AW134" s="105">
        <v>1.2651400000000108</v>
      </c>
      <c r="AX134" s="105">
        <v>1.2683150000000034</v>
      </c>
      <c r="AY134" s="105">
        <v>1.2713679999999954</v>
      </c>
      <c r="AZ134" s="105">
        <v>1.2741140000000091</v>
      </c>
      <c r="BA134" s="105">
        <v>1.2760000000000167</v>
      </c>
      <c r="BB134" s="105">
        <v>1.2789999999999881</v>
      </c>
      <c r="BC134" s="105">
        <v>1.2799999999999987</v>
      </c>
      <c r="BD134" s="105">
        <v>1.28199999999999</v>
      </c>
    </row>
    <row r="135" spans="1:56" x14ac:dyDescent="0.2">
      <c r="A135" s="104" t="s">
        <v>148</v>
      </c>
      <c r="B135" s="105">
        <v>4.603720000400024</v>
      </c>
      <c r="C135" s="105">
        <v>4.7286999998000221</v>
      </c>
      <c r="D135" s="105">
        <v>4.8596099999000915</v>
      </c>
      <c r="E135" s="105">
        <v>4.9969400001999862</v>
      </c>
      <c r="F135" s="105">
        <v>5.1411999996999738</v>
      </c>
      <c r="G135" s="105">
        <v>5.2928099999999709</v>
      </c>
      <c r="H135" s="105">
        <v>5.4546999996000709</v>
      </c>
      <c r="I135" s="105">
        <v>5.6275300000000561</v>
      </c>
      <c r="J135" s="105">
        <v>5.8068500002999448</v>
      </c>
      <c r="K135" s="105">
        <v>5.9863299999999926</v>
      </c>
      <c r="L135" s="105">
        <v>6.163080000000007</v>
      </c>
      <c r="M135" s="105">
        <v>6.3275699995999748</v>
      </c>
      <c r="N135" s="105">
        <v>6.4844499996999492</v>
      </c>
      <c r="O135" s="105">
        <v>6.6613599995999531</v>
      </c>
      <c r="P135" s="105">
        <v>6.8959300003001021</v>
      </c>
      <c r="Q135" s="105">
        <v>7.2110999998999521</v>
      </c>
      <c r="R135" s="105">
        <v>7.6253100001000718</v>
      </c>
      <c r="S135" s="105">
        <v>8.1200899996998857</v>
      </c>
      <c r="T135" s="105">
        <v>8.6369300003999143</v>
      </c>
      <c r="U135" s="105">
        <v>9.0946700000000558</v>
      </c>
      <c r="V135" s="105">
        <v>9.4375499999996535</v>
      </c>
      <c r="W135" s="105">
        <v>9.6411499999999357</v>
      </c>
      <c r="X135" s="105">
        <v>9.7297199999997055</v>
      </c>
      <c r="Y135" s="105">
        <v>9.7558599999998972</v>
      </c>
      <c r="Z135" s="105">
        <v>9.7969799999997065</v>
      </c>
      <c r="AA135" s="105">
        <v>9.909090000000436</v>
      </c>
      <c r="AB135" s="105">
        <v>10.109799999999783</v>
      </c>
      <c r="AC135" s="105">
        <v>10.381899999999948</v>
      </c>
      <c r="AD135" s="105">
        <v>10.704700000000363</v>
      </c>
      <c r="AE135" s="105">
        <v>11.044400000000085</v>
      </c>
      <c r="AF135" s="105">
        <v>11.376200000000001</v>
      </c>
      <c r="AG135" s="105">
        <v>11.695900000000206</v>
      </c>
      <c r="AH135" s="105">
        <v>12.013699999000039</v>
      </c>
      <c r="AI135" s="105">
        <v>12.336699997000219</v>
      </c>
      <c r="AJ135" s="105">
        <v>12.676000001000084</v>
      </c>
      <c r="AK135" s="105">
        <v>13.039700003999599</v>
      </c>
      <c r="AL135" s="105">
        <v>13.429299998999737</v>
      </c>
      <c r="AM135" s="105">
        <v>13.840999999999891</v>
      </c>
      <c r="AN135" s="105">
        <v>14.271199997999952</v>
      </c>
      <c r="AO135" s="105">
        <v>14.714600001000136</v>
      </c>
      <c r="AP135" s="105">
        <v>15.167099997000172</v>
      </c>
      <c r="AQ135" s="105">
        <v>15.627599998999989</v>
      </c>
      <c r="AR135" s="105">
        <v>16.097300003000107</v>
      </c>
      <c r="AS135" s="105">
        <v>16.577100003999796</v>
      </c>
      <c r="AT135" s="105">
        <v>17.068800002999723</v>
      </c>
      <c r="AU135" s="105">
        <v>17.573599998000169</v>
      </c>
      <c r="AV135" s="105">
        <v>18.091600003999748</v>
      </c>
      <c r="AW135" s="105">
        <v>18.622100001999787</v>
      </c>
      <c r="AX135" s="105">
        <v>19.164728004000327</v>
      </c>
      <c r="AY135" s="105">
        <v>19.718742995999843</v>
      </c>
      <c r="AZ135" s="105">
        <v>20.28369099999987</v>
      </c>
      <c r="BA135" s="105">
        <v>20.858999999999902</v>
      </c>
      <c r="BB135" s="105">
        <v>21.446000000000254</v>
      </c>
      <c r="BC135" s="105">
        <v>22.044000000000477</v>
      </c>
      <c r="BD135" s="105">
        <v>22.652999999999746</v>
      </c>
    </row>
    <row r="136" spans="1:56" x14ac:dyDescent="0.2">
      <c r="A136" s="104" t="s">
        <v>149</v>
      </c>
      <c r="B136" s="105">
        <v>10.804000000000103</v>
      </c>
      <c r="C136" s="105">
        <v>11.062300000000013</v>
      </c>
      <c r="D136" s="105">
        <v>11.324300000000543</v>
      </c>
      <c r="E136" s="105">
        <v>11.592700000000484</v>
      </c>
      <c r="F136" s="105">
        <v>11.871199999999922</v>
      </c>
      <c r="G136" s="105">
        <v>12.162399999999737</v>
      </c>
      <c r="H136" s="105">
        <v>12.468900000000355</v>
      </c>
      <c r="I136" s="105">
        <v>12.790500000000344</v>
      </c>
      <c r="J136" s="105">
        <v>13.123100000000248</v>
      </c>
      <c r="K136" s="105">
        <v>13.460200000000004</v>
      </c>
      <c r="L136" s="105">
        <v>13.798099999999678</v>
      </c>
      <c r="M136" s="105">
        <v>14.133799999999839</v>
      </c>
      <c r="N136" s="105">
        <v>14.470599999999649</v>
      </c>
      <c r="O136" s="105">
        <v>14.818599999999989</v>
      </c>
      <c r="P136" s="105">
        <v>15.191600000000124</v>
      </c>
      <c r="Q136" s="105">
        <v>15.598900000000135</v>
      </c>
      <c r="R136" s="105">
        <v>16.045000000000073</v>
      </c>
      <c r="S136" s="105">
        <v>16.525100000000229</v>
      </c>
      <c r="T136" s="105">
        <v>17.027599999999911</v>
      </c>
      <c r="U136" s="105">
        <v>17.535999999999945</v>
      </c>
      <c r="V136" s="105">
        <v>18.038300000000209</v>
      </c>
      <c r="W136" s="105">
        <v>18.52950000000012</v>
      </c>
      <c r="X136" s="105">
        <v>19.012700000000027</v>
      </c>
      <c r="Y136" s="105">
        <v>19.495000000000292</v>
      </c>
      <c r="Z136" s="105">
        <v>19.986899997000048</v>
      </c>
      <c r="AA136" s="105">
        <v>20.495599999000085</v>
      </c>
      <c r="AB136" s="105">
        <v>21.023299997999956</v>
      </c>
      <c r="AC136" s="105">
        <v>21.565300003000477</v>
      </c>
      <c r="AD136" s="105">
        <v>22.113500003000798</v>
      </c>
      <c r="AE136" s="105">
        <v>22.656299995999532</v>
      </c>
      <c r="AF136" s="105">
        <v>23.185599998000114</v>
      </c>
      <c r="AG136" s="105">
        <v>23.698900003999359</v>
      </c>
      <c r="AH136" s="105">
        <v>24.198799999000421</v>
      </c>
      <c r="AI136" s="105">
        <v>24.688699996000089</v>
      </c>
      <c r="AJ136" s="105">
        <v>25.174099996999818</v>
      </c>
      <c r="AK136" s="105">
        <v>25.659399997999898</v>
      </c>
      <c r="AL136" s="105">
        <v>26.143599996000404</v>
      </c>
      <c r="AM136" s="105">
        <v>26.625800000000638</v>
      </c>
      <c r="AN136" s="105">
        <v>27.111100000999553</v>
      </c>
      <c r="AO136" s="105">
        <v>27.605399996000752</v>
      </c>
      <c r="AP136" s="105">
        <v>28.112300000000307</v>
      </c>
      <c r="AQ136" s="105">
        <v>28.635099995000004</v>
      </c>
      <c r="AR136" s="105">
        <v>29.170500002999383</v>
      </c>
      <c r="AS136" s="105">
        <v>29.70669999700004</v>
      </c>
      <c r="AT136" s="105">
        <v>30.228000004999998</v>
      </c>
      <c r="AU136" s="105">
        <v>30.723200003999683</v>
      </c>
      <c r="AV136" s="105">
        <v>31.187300003999535</v>
      </c>
      <c r="AW136" s="105">
        <v>31.624299997000687</v>
      </c>
      <c r="AX136" s="105">
        <v>32.042458002999297</v>
      </c>
      <c r="AY136" s="105">
        <v>32.454455003999826</v>
      </c>
      <c r="AZ136" s="105">
        <v>32.869323000000499</v>
      </c>
      <c r="BA136" s="105">
        <v>33.288999999999369</v>
      </c>
      <c r="BB136" s="105">
        <v>33.710999999999572</v>
      </c>
      <c r="BC136" s="105">
        <v>34.130999999999382</v>
      </c>
      <c r="BD136" s="105">
        <v>34.545000000000179</v>
      </c>
    </row>
    <row r="137" spans="1:56" x14ac:dyDescent="0.2">
      <c r="A137" s="104" t="s">
        <v>162</v>
      </c>
      <c r="B137" s="105">
        <v>0.78038399999999641</v>
      </c>
      <c r="C137" s="105">
        <v>0.80415700000000723</v>
      </c>
      <c r="D137" s="105">
        <v>0.8294409999999941</v>
      </c>
      <c r="E137" s="105">
        <v>0.85538000000000491</v>
      </c>
      <c r="F137" s="105">
        <v>0.88078499999999205</v>
      </c>
      <c r="G137" s="105">
        <v>0.9048390000000065</v>
      </c>
      <c r="H137" s="105">
        <v>0.92750299999999652</v>
      </c>
      <c r="I137" s="105">
        <v>0.94919299999999751</v>
      </c>
      <c r="J137" s="105">
        <v>0.97025799999999474</v>
      </c>
      <c r="K137" s="105">
        <v>0.99122600000003735</v>
      </c>
      <c r="L137" s="105">
        <v>1.0126699999999556</v>
      </c>
      <c r="M137" s="105">
        <v>1.03426</v>
      </c>
      <c r="N137" s="105">
        <v>1.056370000000004</v>
      </c>
      <c r="O137" s="105">
        <v>1.0810800000000016</v>
      </c>
      <c r="P137" s="105">
        <v>1.1111299999999948</v>
      </c>
      <c r="Q137" s="105">
        <v>1.148300000000009</v>
      </c>
      <c r="R137" s="105">
        <v>1.1935899999999466</v>
      </c>
      <c r="S137" s="105">
        <v>1.2459900000000135</v>
      </c>
      <c r="T137" s="105">
        <v>1.3027400000000049</v>
      </c>
      <c r="U137" s="105">
        <v>1.3599300000000443</v>
      </c>
      <c r="V137" s="105">
        <v>1.4146899999000087</v>
      </c>
      <c r="W137" s="105">
        <v>1.4657399997999501</v>
      </c>
      <c r="X137" s="105">
        <v>1.5137199998999773</v>
      </c>
      <c r="Y137" s="105">
        <v>1.5599799997000456</v>
      </c>
      <c r="Z137" s="105">
        <v>1.6067200002999427</v>
      </c>
      <c r="AA137" s="105">
        <v>1.6553600000999837</v>
      </c>
      <c r="AB137" s="105">
        <v>1.7064899997999612</v>
      </c>
      <c r="AC137" s="105">
        <v>1.7589900001000585</v>
      </c>
      <c r="AD137" s="105">
        <v>1.8105699996000553</v>
      </c>
      <c r="AE137" s="105">
        <v>1.8580400003000059</v>
      </c>
      <c r="AF137" s="105">
        <v>1.8992600001999931</v>
      </c>
      <c r="AG137" s="105">
        <v>1.9335999995000022</v>
      </c>
      <c r="AH137" s="105">
        <v>1.9621500003000554</v>
      </c>
      <c r="AI137" s="105">
        <v>1.9865400001000144</v>
      </c>
      <c r="AJ137" s="105">
        <v>2.0092300003000019</v>
      </c>
      <c r="AK137" s="105">
        <v>2.0322000003000604</v>
      </c>
      <c r="AL137" s="105">
        <v>2.0557300002999996</v>
      </c>
      <c r="AM137" s="105">
        <v>2.0799199995999409</v>
      </c>
      <c r="AN137" s="105">
        <v>2.1063799997000765</v>
      </c>
      <c r="AO137" s="105">
        <v>2.1370400004000536</v>
      </c>
      <c r="AP137" s="105">
        <v>2.1731700000000758</v>
      </c>
      <c r="AQ137" s="105">
        <v>2.2156200002000466</v>
      </c>
      <c r="AR137" s="105">
        <v>2.263930000199978</v>
      </c>
      <c r="AS137" s="105">
        <v>2.3165200000000645</v>
      </c>
      <c r="AT137" s="105">
        <v>2.3709900000000386</v>
      </c>
      <c r="AU137" s="105">
        <v>2.4255600000000053</v>
      </c>
      <c r="AV137" s="105">
        <v>2.4797100000000047</v>
      </c>
      <c r="AW137" s="105">
        <v>2.5337900000000579</v>
      </c>
      <c r="AX137" s="105">
        <v>2.5878009999999536</v>
      </c>
      <c r="AY137" s="105">
        <v>2.6419959999999625</v>
      </c>
      <c r="AZ137" s="105">
        <v>2.6965369999999793</v>
      </c>
      <c r="BA137" s="105">
        <v>2.7509999999999839</v>
      </c>
      <c r="BB137" s="105">
        <v>2.8059999999999592</v>
      </c>
      <c r="BC137" s="105">
        <v>2.8610000000000322</v>
      </c>
      <c r="BD137" s="105">
        <v>2.9160000000000763</v>
      </c>
    </row>
    <row r="138" spans="1:56" x14ac:dyDescent="0.2">
      <c r="A138" s="104" t="s">
        <v>165</v>
      </c>
      <c r="B138" s="105">
        <v>0.10532399999999155</v>
      </c>
      <c r="C138" s="105">
        <v>0.10983000000000452</v>
      </c>
      <c r="D138" s="105">
        <v>0.1149839999999992</v>
      </c>
      <c r="E138" s="105">
        <v>0.12043200000000083</v>
      </c>
      <c r="F138" s="105">
        <v>0.12564200000000039</v>
      </c>
      <c r="G138" s="105">
        <v>0.1302640000000046</v>
      </c>
      <c r="H138" s="105">
        <v>0.13417099999999596</v>
      </c>
      <c r="I138" s="105">
        <v>0.13746700000000026</v>
      </c>
      <c r="J138" s="105">
        <v>0.14026499999999706</v>
      </c>
      <c r="K138" s="105">
        <v>0.14276000000000419</v>
      </c>
      <c r="L138" s="105">
        <v>0.14514399999999786</v>
      </c>
      <c r="M138" s="105">
        <v>0.14741499999999963</v>
      </c>
      <c r="N138" s="105">
        <v>0.14956000000000083</v>
      </c>
      <c r="O138" s="105">
        <v>0.15165499999999446</v>
      </c>
      <c r="P138" s="105">
        <v>0.15377000000000146</v>
      </c>
      <c r="Q138" s="105">
        <v>0.15598200000000201</v>
      </c>
      <c r="R138" s="105">
        <v>0.15831300000000068</v>
      </c>
      <c r="S138" s="105">
        <v>0.16078800000000423</v>
      </c>
      <c r="T138" s="105">
        <v>0.16348399999999699</v>
      </c>
      <c r="U138" s="105">
        <v>0.16646500000000175</v>
      </c>
      <c r="V138" s="105">
        <v>0.1697870000000008</v>
      </c>
      <c r="W138" s="105">
        <v>0.17348799995999595</v>
      </c>
      <c r="X138" s="105">
        <v>0.17752499995999874</v>
      </c>
      <c r="Y138" s="105">
        <v>0.18182499997999771</v>
      </c>
      <c r="Z138" s="105">
        <v>0.18626400000998972</v>
      </c>
      <c r="AA138" s="105">
        <v>0.19073200000000223</v>
      </c>
      <c r="AB138" s="105">
        <v>0.19521599995000172</v>
      </c>
      <c r="AC138" s="105">
        <v>0.19971499999999684</v>
      </c>
      <c r="AD138" s="105">
        <v>0.20418000005000397</v>
      </c>
      <c r="AE138" s="105">
        <v>0.20858199995999921</v>
      </c>
      <c r="AF138" s="105">
        <v>0.212871000000011</v>
      </c>
      <c r="AG138" s="105">
        <v>0.21704000004000443</v>
      </c>
      <c r="AH138" s="105">
        <v>0.22108799995000708</v>
      </c>
      <c r="AI138" s="105">
        <v>0.22502600004999743</v>
      </c>
      <c r="AJ138" s="105">
        <v>0.22888299999999123</v>
      </c>
      <c r="AK138" s="105">
        <v>0.2326859999999909</v>
      </c>
      <c r="AL138" s="105">
        <v>0.2364349999700105</v>
      </c>
      <c r="AM138" s="105">
        <v>0.24012900002999821</v>
      </c>
      <c r="AN138" s="105">
        <v>0.24378600003000683</v>
      </c>
      <c r="AO138" s="105">
        <v>0.24741299997999483</v>
      </c>
      <c r="AP138" s="105">
        <v>0.25103700000000423</v>
      </c>
      <c r="AQ138" s="105">
        <v>0.25465700000000907</v>
      </c>
      <c r="AR138" s="105">
        <v>0.25827499995000097</v>
      </c>
      <c r="AS138" s="105">
        <v>0.26188899996999576</v>
      </c>
      <c r="AT138" s="105">
        <v>0.26549699996999654</v>
      </c>
      <c r="AU138" s="105">
        <v>0.26909100000000136</v>
      </c>
      <c r="AV138" s="105">
        <v>0.272676999960002</v>
      </c>
      <c r="AW138" s="105">
        <v>0.2762550000199972</v>
      </c>
      <c r="AX138" s="105">
        <v>0.27982099995999249</v>
      </c>
      <c r="AY138" s="105">
        <v>0.28337600004000124</v>
      </c>
      <c r="AZ138" s="105">
        <v>0.28691300000000586</v>
      </c>
      <c r="BA138" s="105">
        <v>0.29100000000000531</v>
      </c>
      <c r="BB138" s="105">
        <v>0.29399999999999515</v>
      </c>
      <c r="BC138" s="105">
        <v>0.29700000000000276</v>
      </c>
      <c r="BD138" s="105">
        <v>0.3010000000000006</v>
      </c>
    </row>
    <row r="139" spans="1:56" x14ac:dyDescent="0.2">
      <c r="A139" s="104" t="s">
        <v>168</v>
      </c>
      <c r="B139" s="105">
        <v>4.5104799998999567</v>
      </c>
      <c r="C139" s="105">
        <v>4.6378300002000703</v>
      </c>
      <c r="D139" s="105">
        <v>4.7680799998000971</v>
      </c>
      <c r="E139" s="105">
        <v>4.9020099996999109</v>
      </c>
      <c r="F139" s="105">
        <v>5.0406600004000559</v>
      </c>
      <c r="G139" s="105">
        <v>5.1848099998000086</v>
      </c>
      <c r="H139" s="105">
        <v>5.3349200002999826</v>
      </c>
      <c r="I139" s="105">
        <v>5.4909199999999245</v>
      </c>
      <c r="J139" s="105">
        <v>5.6523499995000259</v>
      </c>
      <c r="K139" s="105">
        <v>5.818510000200023</v>
      </c>
      <c r="L139" s="105">
        <v>5.9889000002999762</v>
      </c>
      <c r="M139" s="105">
        <v>6.1640100000000251</v>
      </c>
      <c r="N139" s="105">
        <v>6.344379999500009</v>
      </c>
      <c r="O139" s="105">
        <v>6.5298900003000133</v>
      </c>
      <c r="P139" s="105">
        <v>6.7203399997000473</v>
      </c>
      <c r="Q139" s="105">
        <v>6.915930000000035</v>
      </c>
      <c r="R139" s="105">
        <v>7.1167399999998935</v>
      </c>
      <c r="S139" s="105">
        <v>7.3239699999999583</v>
      </c>
      <c r="T139" s="105">
        <v>7.5402500000001922</v>
      </c>
      <c r="U139" s="105">
        <v>7.7689899999999854</v>
      </c>
      <c r="V139" s="105">
        <v>8.0128600000000603</v>
      </c>
      <c r="W139" s="105">
        <v>8.2729799999999916</v>
      </c>
      <c r="X139" s="105">
        <v>8.5494200000000085</v>
      </c>
      <c r="Y139" s="105">
        <v>8.8424199999999971</v>
      </c>
      <c r="Z139" s="105">
        <v>9.1517599999998627</v>
      </c>
      <c r="AA139" s="105">
        <v>9.477329999999947</v>
      </c>
      <c r="AB139" s="105">
        <v>9.8199600000000391</v>
      </c>
      <c r="AC139" s="105">
        <v>10.180099999999994</v>
      </c>
      <c r="AD139" s="105">
        <v>10.556499999999897</v>
      </c>
      <c r="AE139" s="105">
        <v>10.947800000000045</v>
      </c>
      <c r="AF139" s="105">
        <v>11.353000000000039</v>
      </c>
      <c r="AG139" s="105">
        <v>11.77200000000002</v>
      </c>
      <c r="AH139" s="105">
        <v>12.205999996999893</v>
      </c>
      <c r="AI139" s="105">
        <v>12.656899997000016</v>
      </c>
      <c r="AJ139" s="105">
        <v>13.126999997000077</v>
      </c>
      <c r="AK139" s="105">
        <v>13.618400000999932</v>
      </c>
      <c r="AL139" s="105">
        <v>14.132100004000023</v>
      </c>
      <c r="AM139" s="105">
        <v>14.668299995000005</v>
      </c>
      <c r="AN139" s="105">
        <v>15.228499995000135</v>
      </c>
      <c r="AO139" s="105">
        <v>15.813899997000421</v>
      </c>
      <c r="AP139" s="105">
        <v>16.42559999900018</v>
      </c>
      <c r="AQ139" s="105">
        <v>17.064599996999508</v>
      </c>
      <c r="AR139" s="105">
        <v>17.731599998999439</v>
      </c>
      <c r="AS139" s="105">
        <v>18.426399999000246</v>
      </c>
      <c r="AT139" s="105">
        <v>19.148200000999829</v>
      </c>
      <c r="AU139" s="105">
        <v>19.896999995999295</v>
      </c>
      <c r="AV139" s="105">
        <v>20.672999997999202</v>
      </c>
      <c r="AW139" s="105">
        <v>21.477300000000501</v>
      </c>
      <c r="AX139" s="105">
        <v>22.311375003000116</v>
      </c>
      <c r="AY139" s="105">
        <v>23.176691002000354</v>
      </c>
      <c r="AZ139" s="105">
        <v>24.074693000000877</v>
      </c>
      <c r="BA139" s="105">
        <v>25.006000000000068</v>
      </c>
      <c r="BB139" s="105">
        <v>25.972000000001035</v>
      </c>
      <c r="BC139" s="105">
        <v>26.971999999999532</v>
      </c>
      <c r="BD139" s="105">
        <v>28.006999999998875</v>
      </c>
    </row>
    <row r="140" spans="1:56" x14ac:dyDescent="0.2">
      <c r="A140" s="104" t="s">
        <v>169</v>
      </c>
      <c r="B140" s="105">
        <v>55.981399999999454</v>
      </c>
      <c r="C140" s="105">
        <v>57.295200000000001</v>
      </c>
      <c r="D140" s="105">
        <v>58.662600000000097</v>
      </c>
      <c r="E140" s="105">
        <v>60.110399999999409</v>
      </c>
      <c r="F140" s="105">
        <v>61.67359999999772</v>
      </c>
      <c r="G140" s="105">
        <v>63.37359999999741</v>
      </c>
      <c r="H140" s="105">
        <v>65.226199999998911</v>
      </c>
      <c r="I140" s="105">
        <v>67.215799999999959</v>
      </c>
      <c r="J140" s="105">
        <v>69.293599999999401</v>
      </c>
      <c r="K140" s="105">
        <v>71.391299999999916</v>
      </c>
      <c r="L140" s="105">
        <v>73.460699999998155</v>
      </c>
      <c r="M140" s="105">
        <v>75.482600000000559</v>
      </c>
      <c r="N140" s="105">
        <v>77.472900000000408</v>
      </c>
      <c r="O140" s="105">
        <v>79.462299999999757</v>
      </c>
      <c r="P140" s="105">
        <v>81.497699999999853</v>
      </c>
      <c r="Q140" s="105">
        <v>83.613299999999953</v>
      </c>
      <c r="R140" s="105">
        <v>85.818500000000427</v>
      </c>
      <c r="S140" s="105">
        <v>88.101600000000644</v>
      </c>
      <c r="T140" s="105">
        <v>90.450299999999601</v>
      </c>
      <c r="U140" s="105">
        <v>92.844399999999595</v>
      </c>
      <c r="V140" s="105">
        <v>95.26999999999957</v>
      </c>
      <c r="W140" s="105">
        <v>97.726300000000194</v>
      </c>
      <c r="X140" s="105">
        <v>100.22199999999918</v>
      </c>
      <c r="Y140" s="105">
        <v>102.7619999999996</v>
      </c>
      <c r="Z140" s="105">
        <v>105.35600000000014</v>
      </c>
      <c r="AA140" s="105">
        <v>108.01099999999914</v>
      </c>
      <c r="AB140" s="105">
        <v>110.73300000000195</v>
      </c>
      <c r="AC140" s="105">
        <v>113.52299999999835</v>
      </c>
      <c r="AD140" s="105">
        <v>116.38600000000001</v>
      </c>
      <c r="AE140" s="105">
        <v>119.32699999999947</v>
      </c>
      <c r="AF140" s="105">
        <v>122.35200000000475</v>
      </c>
      <c r="AG140" s="105">
        <v>125.46300000000321</v>
      </c>
      <c r="AH140" s="105">
        <v>128.66700000000071</v>
      </c>
      <c r="AI140" s="105">
        <v>131.97300000000425</v>
      </c>
      <c r="AJ140" s="105">
        <v>135.39399999999529</v>
      </c>
      <c r="AK140" s="105">
        <v>138.93900000000531</v>
      </c>
      <c r="AL140" s="105">
        <v>142.61400000000066</v>
      </c>
      <c r="AM140" s="105">
        <v>146.41699999999955</v>
      </c>
      <c r="AN140" s="105">
        <v>150.34699999999958</v>
      </c>
      <c r="AO140" s="105">
        <v>154.40200000000047</v>
      </c>
      <c r="AP140" s="105">
        <v>158.57799999999881</v>
      </c>
      <c r="AQ140" s="105">
        <v>162.87699999999995</v>
      </c>
      <c r="AR140" s="105">
        <v>167.29699999999914</v>
      </c>
      <c r="AS140" s="105">
        <v>171.82900000000254</v>
      </c>
      <c r="AT140" s="105">
        <v>176.46100000000396</v>
      </c>
      <c r="AU140" s="105">
        <v>181.18200000000112</v>
      </c>
      <c r="AV140" s="105">
        <v>185.98999999999876</v>
      </c>
      <c r="AW140" s="105">
        <v>190.88599999999647</v>
      </c>
      <c r="AX140" s="105">
        <v>195.87523700000696</v>
      </c>
      <c r="AY140" s="105">
        <v>200.96241703999522</v>
      </c>
      <c r="AZ140" s="105">
        <v>206.15270100000114</v>
      </c>
      <c r="BA140" s="105">
        <v>211.44700000000358</v>
      </c>
      <c r="BB140" s="105">
        <v>216.84399999999846</v>
      </c>
      <c r="BC140" s="105">
        <v>222.34900000000746</v>
      </c>
      <c r="BD140" s="105">
        <v>227.96300000000159</v>
      </c>
    </row>
    <row r="141" spans="1:56" x14ac:dyDescent="0.2">
      <c r="A141" s="104" t="s">
        <v>167</v>
      </c>
      <c r="B141" s="105">
        <v>2.3981000000000128</v>
      </c>
      <c r="C141" s="105">
        <v>2.4726599999999439</v>
      </c>
      <c r="D141" s="105">
        <v>2.5497699999999566</v>
      </c>
      <c r="E141" s="105">
        <v>2.6295099999999958</v>
      </c>
      <c r="F141" s="105">
        <v>2.7118499999999912</v>
      </c>
      <c r="G141" s="105">
        <v>2.7967500000000038</v>
      </c>
      <c r="H141" s="105">
        <v>2.8841600000000445</v>
      </c>
      <c r="I141" s="105">
        <v>2.9738099999999865</v>
      </c>
      <c r="J141" s="105">
        <v>3.0651199999999701</v>
      </c>
      <c r="K141" s="105">
        <v>3.1573599999999589</v>
      </c>
      <c r="L141" s="105">
        <v>3.2499099999999284</v>
      </c>
      <c r="M141" s="105">
        <v>3.3426699999999392</v>
      </c>
      <c r="N141" s="105">
        <v>3.4355299999999622</v>
      </c>
      <c r="O141" s="105">
        <v>3.5279400000000409</v>
      </c>
      <c r="P141" s="105">
        <v>3.6192500000000516</v>
      </c>
      <c r="Q141" s="105">
        <v>3.7090900000000193</v>
      </c>
      <c r="R141" s="105">
        <v>3.7969200000000467</v>
      </c>
      <c r="S141" s="105">
        <v>3.8829400000000573</v>
      </c>
      <c r="T141" s="105">
        <v>3.9684500000000109</v>
      </c>
      <c r="U141" s="105">
        <v>4.055259999999981</v>
      </c>
      <c r="V141" s="105">
        <v>4.1445599999999727</v>
      </c>
      <c r="W141" s="105">
        <v>4.2368000000000334</v>
      </c>
      <c r="X141" s="105">
        <v>4.3312800000000076</v>
      </c>
      <c r="Y141" s="105">
        <v>4.426580000000035</v>
      </c>
      <c r="Z141" s="105">
        <v>4.5207300000000101</v>
      </c>
      <c r="AA141" s="105">
        <v>4.6122300000000021</v>
      </c>
      <c r="AB141" s="105">
        <v>4.7007799999999831</v>
      </c>
      <c r="AC141" s="105">
        <v>4.7866399999999114</v>
      </c>
      <c r="AD141" s="105">
        <v>4.8696300000000265</v>
      </c>
      <c r="AE141" s="105">
        <v>4.9496599999999233</v>
      </c>
      <c r="AF141" s="105">
        <v>5.0268000000000539</v>
      </c>
      <c r="AG141" s="105">
        <v>5.100750000000037</v>
      </c>
      <c r="AH141" s="105">
        <v>5.1717300000000028</v>
      </c>
      <c r="AI141" s="105">
        <v>5.2408800000000122</v>
      </c>
      <c r="AJ141" s="105">
        <v>5.3097000000000021</v>
      </c>
      <c r="AK141" s="105">
        <v>5.3793299999999169</v>
      </c>
      <c r="AL141" s="105">
        <v>5.4502099999999984</v>
      </c>
      <c r="AM141" s="105">
        <v>5.5221099999999872</v>
      </c>
      <c r="AN141" s="105">
        <v>5.5945099999999703</v>
      </c>
      <c r="AO141" s="105">
        <v>5.6665799999999145</v>
      </c>
      <c r="AP141" s="105">
        <v>5.7377199999999515</v>
      </c>
      <c r="AQ141" s="105">
        <v>5.8078199999999693</v>
      </c>
      <c r="AR141" s="105">
        <v>5.877110000000064</v>
      </c>
      <c r="AS141" s="105">
        <v>5.945749999999971</v>
      </c>
      <c r="AT141" s="105">
        <v>6.0140000000000713</v>
      </c>
      <c r="AU141" s="105">
        <v>6.0820299999999774</v>
      </c>
      <c r="AV141" s="105">
        <v>6.1499300000000003</v>
      </c>
      <c r="AW141" s="105">
        <v>6.2175800000000034</v>
      </c>
      <c r="AX141" s="105">
        <v>6.2847570000000683</v>
      </c>
      <c r="AY141" s="105">
        <v>6.3511570000000246</v>
      </c>
      <c r="AZ141" s="105">
        <v>6.4165680000000256</v>
      </c>
      <c r="BA141" s="105">
        <v>6.4810000000000345</v>
      </c>
      <c r="BB141" s="105">
        <v>6.5440000000000413</v>
      </c>
      <c r="BC141" s="105">
        <v>6.6069999999999727</v>
      </c>
      <c r="BD141" s="105">
        <v>6.6690000000000182</v>
      </c>
    </row>
    <row r="142" spans="1:56" x14ac:dyDescent="0.2">
      <c r="A142" s="104" t="s">
        <v>164</v>
      </c>
      <c r="B142" s="105">
        <v>13.001899999999953</v>
      </c>
      <c r="C142" s="105">
        <v>13.147900000000947</v>
      </c>
      <c r="D142" s="105">
        <v>13.29189999999973</v>
      </c>
      <c r="E142" s="105">
        <v>13.431199999999862</v>
      </c>
      <c r="F142" s="105">
        <v>13.562399999999975</v>
      </c>
      <c r="G142" s="105">
        <v>13.683299999999559</v>
      </c>
      <c r="H142" s="105">
        <v>13.7931000000004</v>
      </c>
      <c r="I142" s="105">
        <v>13.892900000000155</v>
      </c>
      <c r="J142" s="105">
        <v>13.984100000000986</v>
      </c>
      <c r="K142" s="105">
        <v>14.068600000000091</v>
      </c>
      <c r="L142" s="105">
        <v>14.148400000000086</v>
      </c>
      <c r="M142" s="105">
        <v>14.223800000000645</v>
      </c>
      <c r="N142" s="105">
        <v>14.295199999999239</v>
      </c>
      <c r="O142" s="105">
        <v>14.365399999999585</v>
      </c>
      <c r="P142" s="105">
        <v>14.437500000000663</v>
      </c>
      <c r="Q142" s="105">
        <v>14.513900000000625</v>
      </c>
      <c r="R142" s="105">
        <v>14.595800000000297</v>
      </c>
      <c r="S142" s="105">
        <v>14.682600000000617</v>
      </c>
      <c r="T142" s="105">
        <v>14.773999997999214</v>
      </c>
      <c r="U142" s="105">
        <v>14.868699998999917</v>
      </c>
      <c r="V142" s="105">
        <v>14.965399999000367</v>
      </c>
      <c r="W142" s="105">
        <v>15.064499999000626</v>
      </c>
      <c r="X142" s="105">
        <v>15.165900004999585</v>
      </c>
      <c r="Y142" s="105">
        <v>15.267999994999826</v>
      </c>
      <c r="Z142" s="105">
        <v>15.369100003999126</v>
      </c>
      <c r="AA142" s="105">
        <v>15.467900003999597</v>
      </c>
      <c r="AB142" s="105">
        <v>15.563299998999666</v>
      </c>
      <c r="AC142" s="105">
        <v>15.655500003000313</v>
      </c>
      <c r="AD142" s="105">
        <v>15.745600001999149</v>
      </c>
      <c r="AE142" s="105">
        <v>15.835500004000584</v>
      </c>
      <c r="AF142" s="105">
        <v>15.926200005000693</v>
      </c>
      <c r="AG142" s="105">
        <v>16.018100000999723</v>
      </c>
      <c r="AH142" s="105">
        <v>16.110400001999299</v>
      </c>
      <c r="AI142" s="105">
        <v>16.200999996999322</v>
      </c>
      <c r="AJ142" s="105">
        <v>16.287200002000574</v>
      </c>
      <c r="AK142" s="105">
        <v>16.367199995000178</v>
      </c>
      <c r="AL142" s="105">
        <v>16.440200003000708</v>
      </c>
      <c r="AM142" s="105">
        <v>16.507099998999678</v>
      </c>
      <c r="AN142" s="105">
        <v>16.568700000000497</v>
      </c>
      <c r="AO142" s="105">
        <v>16.626899995000368</v>
      </c>
      <c r="AP142" s="105">
        <v>16.682900002999926</v>
      </c>
      <c r="AQ142" s="105">
        <v>16.736999997000403</v>
      </c>
      <c r="AR142" s="105">
        <v>16.789099998999362</v>
      </c>
      <c r="AS142" s="105">
        <v>16.839699997000427</v>
      </c>
      <c r="AT142" s="105">
        <v>16.889399998999483</v>
      </c>
      <c r="AU142" s="105">
        <v>16.938499997999891</v>
      </c>
      <c r="AV142" s="105">
        <v>16.987300000999639</v>
      </c>
      <c r="AW142" s="105">
        <v>17.035900003999789</v>
      </c>
      <c r="AX142" s="105">
        <v>17.084459000999654</v>
      </c>
      <c r="AY142" s="105">
        <v>17.132907995999659</v>
      </c>
      <c r="AZ142" s="105">
        <v>17.181248000000043</v>
      </c>
      <c r="BA142" s="105">
        <v>17.230000000000064</v>
      </c>
      <c r="BB142" s="105">
        <v>17.276999999999301</v>
      </c>
      <c r="BC142" s="105">
        <v>17.325000000000436</v>
      </c>
      <c r="BD142" s="105">
        <v>17.370000000000278</v>
      </c>
    </row>
    <row r="143" spans="1:56" x14ac:dyDescent="0.2">
      <c r="A143" s="104" t="s">
        <v>172</v>
      </c>
      <c r="B143" s="105">
        <v>3.8760600000000185</v>
      </c>
      <c r="C143" s="105">
        <v>3.9052699999999785</v>
      </c>
      <c r="D143" s="105">
        <v>3.9337200000000649</v>
      </c>
      <c r="E143" s="105">
        <v>3.9607999999999879</v>
      </c>
      <c r="F143" s="105">
        <v>3.9857399999999608</v>
      </c>
      <c r="G143" s="105">
        <v>4.0080300000000415</v>
      </c>
      <c r="H143" s="105">
        <v>4.0274700000000356</v>
      </c>
      <c r="I143" s="105">
        <v>4.0443300000000146</v>
      </c>
      <c r="J143" s="105">
        <v>4.0591799999999454</v>
      </c>
      <c r="K143" s="105">
        <v>4.072870000000127</v>
      </c>
      <c r="L143" s="105">
        <v>4.0860800000000088</v>
      </c>
      <c r="M143" s="105">
        <v>4.0989700000000191</v>
      </c>
      <c r="N143" s="105">
        <v>4.1116599999999197</v>
      </c>
      <c r="O143" s="105">
        <v>4.1245799999999715</v>
      </c>
      <c r="P143" s="105">
        <v>4.1382700000000332</v>
      </c>
      <c r="Q143" s="105">
        <v>4.1530999999999318</v>
      </c>
      <c r="R143" s="105">
        <v>4.1693200000000061</v>
      </c>
      <c r="S143" s="105">
        <v>4.1869699999999863</v>
      </c>
      <c r="T143" s="105">
        <v>4.2059700000000344</v>
      </c>
      <c r="U143" s="105">
        <v>4.226119999999999</v>
      </c>
      <c r="V143" s="105">
        <v>4.2472800000000044</v>
      </c>
      <c r="W143" s="105">
        <v>4.2694700000000179</v>
      </c>
      <c r="X143" s="105">
        <v>4.2926800000000203</v>
      </c>
      <c r="Y143" s="105">
        <v>4.3167899999999921</v>
      </c>
      <c r="Z143" s="105">
        <v>4.3416099999999762</v>
      </c>
      <c r="AA143" s="105">
        <v>4.3669900000000226</v>
      </c>
      <c r="AB143" s="105">
        <v>4.393210000000038</v>
      </c>
      <c r="AC143" s="105">
        <v>4.4202599999999919</v>
      </c>
      <c r="AD143" s="105">
        <v>4.4474899999998581</v>
      </c>
      <c r="AE143" s="105">
        <v>4.4740000000000828</v>
      </c>
      <c r="AF143" s="105">
        <v>4.4993700000000132</v>
      </c>
      <c r="AG143" s="105">
        <v>4.5231499999999434</v>
      </c>
      <c r="AH143" s="105">
        <v>4.5460199999999444</v>
      </c>
      <c r="AI143" s="105">
        <v>4.5701100000000068</v>
      </c>
      <c r="AJ143" s="105">
        <v>4.598210000000023</v>
      </c>
      <c r="AK143" s="105">
        <v>4.6323600000000296</v>
      </c>
      <c r="AL143" s="105">
        <v>4.6730700000000356</v>
      </c>
      <c r="AM143" s="105">
        <v>4.7196499999999704</v>
      </c>
      <c r="AN143" s="105">
        <v>4.771410000000019</v>
      </c>
      <c r="AO143" s="105">
        <v>4.8271799999999878</v>
      </c>
      <c r="AP143" s="105">
        <v>4.8858800000000535</v>
      </c>
      <c r="AQ143" s="105">
        <v>4.9476000000000004</v>
      </c>
      <c r="AR143" s="105">
        <v>5.0120100000000143</v>
      </c>
      <c r="AS143" s="105">
        <v>5.077099999999966</v>
      </c>
      <c r="AT143" s="105">
        <v>5.1403099999999746</v>
      </c>
      <c r="AU143" s="105">
        <v>5.199840000399961</v>
      </c>
      <c r="AV143" s="105">
        <v>5.25468999990008</v>
      </c>
      <c r="AW143" s="105">
        <v>5.3053800000000555</v>
      </c>
      <c r="AX143" s="105">
        <v>5.3533629997000025</v>
      </c>
      <c r="AY143" s="105">
        <v>5.4009160000000289</v>
      </c>
      <c r="AZ143" s="105">
        <v>5.4496929999999857</v>
      </c>
      <c r="BA143" s="105">
        <v>5.5000000000000249</v>
      </c>
      <c r="BB143" s="105">
        <v>5.5519999999999143</v>
      </c>
      <c r="BC143" s="105">
        <v>5.6039999999999379</v>
      </c>
      <c r="BD143" s="105">
        <v>5.6560000000000379</v>
      </c>
    </row>
    <row r="144" spans="1:56" x14ac:dyDescent="0.2">
      <c r="A144" s="104" t="s">
        <v>163</v>
      </c>
      <c r="B144" s="105">
        <v>11.997900002800227</v>
      </c>
      <c r="C144" s="105">
        <v>12.243799998600002</v>
      </c>
      <c r="D144" s="105">
        <v>12.499400001700124</v>
      </c>
      <c r="E144" s="105">
        <v>12.764999998499992</v>
      </c>
      <c r="F144" s="105">
        <v>13.040399995900154</v>
      </c>
      <c r="G144" s="105">
        <v>13.325800003699836</v>
      </c>
      <c r="H144" s="105">
        <v>13.621099998299739</v>
      </c>
      <c r="I144" s="105">
        <v>13.926300001300262</v>
      </c>
      <c r="J144" s="105">
        <v>14.241400003099733</v>
      </c>
      <c r="K144" s="105">
        <v>14.5667000007002</v>
      </c>
      <c r="L144" s="105">
        <v>14.902200003699839</v>
      </c>
      <c r="M144" s="105">
        <v>15.249000004800171</v>
      </c>
      <c r="N144" s="105">
        <v>15.607200001000106</v>
      </c>
      <c r="O144" s="105">
        <v>15.974399999000049</v>
      </c>
      <c r="P144" s="105">
        <v>16.347199999000161</v>
      </c>
      <c r="Q144" s="105">
        <v>16.723999999999833</v>
      </c>
      <c r="R144" s="105">
        <v>17.101100003999974</v>
      </c>
      <c r="S144" s="105">
        <v>17.480900003999952</v>
      </c>
      <c r="T144" s="105">
        <v>17.873700001999953</v>
      </c>
      <c r="U144" s="105">
        <v>18.293500000000016</v>
      </c>
      <c r="V144" s="105">
        <v>18.749399999000175</v>
      </c>
      <c r="W144" s="105">
        <v>19.245100005000118</v>
      </c>
      <c r="X144" s="105">
        <v>19.773799997999738</v>
      </c>
      <c r="Y144" s="105">
        <v>20.321199997999937</v>
      </c>
      <c r="Z144" s="105">
        <v>20.86710000400052</v>
      </c>
      <c r="AA144" s="105">
        <v>21.396400000999993</v>
      </c>
      <c r="AB144" s="105">
        <v>21.903400003999931</v>
      </c>
      <c r="AC144" s="105">
        <v>22.38980000099917</v>
      </c>
      <c r="AD144" s="105">
        <v>22.85629999899929</v>
      </c>
      <c r="AE144" s="105">
        <v>23.305999997000757</v>
      </c>
      <c r="AF144" s="105">
        <v>23.740899996000714</v>
      </c>
      <c r="AG144" s="105">
        <v>24.161800005000078</v>
      </c>
      <c r="AH144" s="105">
        <v>24.566299996999629</v>
      </c>
      <c r="AI144" s="105">
        <v>24.950600003000375</v>
      </c>
      <c r="AJ144" s="105">
        <v>25.30940000400031</v>
      </c>
      <c r="AK144" s="105">
        <v>25.640299999001165</v>
      </c>
      <c r="AL144" s="105">
        <v>25.940599994999285</v>
      </c>
      <c r="AM144" s="105">
        <v>26.214800003000892</v>
      </c>
      <c r="AN144" s="105">
        <v>26.47590000000098</v>
      </c>
      <c r="AO144" s="105">
        <v>26.741099997000013</v>
      </c>
      <c r="AP144" s="105">
        <v>27.023099995999218</v>
      </c>
      <c r="AQ144" s="105">
        <v>27.327099996999618</v>
      </c>
      <c r="AR144" s="105">
        <v>27.649900000999999</v>
      </c>
      <c r="AS144" s="105">
        <v>27.985300002999683</v>
      </c>
      <c r="AT144" s="105">
        <v>28.323199997000287</v>
      </c>
      <c r="AU144" s="105">
        <v>28.65629999999943</v>
      </c>
      <c r="AV144" s="105">
        <v>28.982800000998537</v>
      </c>
      <c r="AW144" s="105">
        <v>29.305000004001304</v>
      </c>
      <c r="AX144" s="105">
        <v>29.624035001999932</v>
      </c>
      <c r="AY144" s="105">
        <v>29.942018000000257</v>
      </c>
      <c r="AZ144" s="105">
        <v>30.260244000000316</v>
      </c>
      <c r="BA144" s="105">
        <v>30.577999999999186</v>
      </c>
      <c r="BB144" s="105">
        <v>30.894999999999026</v>
      </c>
      <c r="BC144" s="105">
        <v>31.207000000000001</v>
      </c>
      <c r="BD144" s="105">
        <v>31.514000000000877</v>
      </c>
    </row>
    <row r="145" spans="1:56" x14ac:dyDescent="0.2">
      <c r="A145" s="104" t="s">
        <v>166</v>
      </c>
      <c r="B145" s="105">
        <v>2.8183899998000612</v>
      </c>
      <c r="C145" s="105">
        <v>2.8708200003999398</v>
      </c>
      <c r="D145" s="105">
        <v>2.9296899995999484</v>
      </c>
      <c r="E145" s="105">
        <v>2.9894099995999541</v>
      </c>
      <c r="F145" s="105">
        <v>3.0421800002000512</v>
      </c>
      <c r="G145" s="105">
        <v>3.0826300002000235</v>
      </c>
      <c r="H145" s="105">
        <v>3.1085699997999301</v>
      </c>
      <c r="I145" s="105">
        <v>3.1224100002999826</v>
      </c>
      <c r="J145" s="105">
        <v>3.1289600000999513</v>
      </c>
      <c r="K145" s="105">
        <v>3.1352999996999196</v>
      </c>
      <c r="L145" s="105">
        <v>3.1466199996999453</v>
      </c>
      <c r="M145" s="105">
        <v>3.1648300004000882</v>
      </c>
      <c r="N145" s="105">
        <v>3.18854000009995</v>
      </c>
      <c r="O145" s="105">
        <v>3.2157299997999553</v>
      </c>
      <c r="P145" s="105">
        <v>3.2430400000999788</v>
      </c>
      <c r="Q145" s="105">
        <v>3.268240000100036</v>
      </c>
      <c r="R145" s="105">
        <v>3.2902999998999567</v>
      </c>
      <c r="S145" s="105">
        <v>3.3107400000000671</v>
      </c>
      <c r="T145" s="105">
        <v>3.3327900001999975</v>
      </c>
      <c r="U145" s="105">
        <v>3.3609600003999622</v>
      </c>
      <c r="V145" s="105">
        <v>3.398169999799995</v>
      </c>
      <c r="W145" s="105">
        <v>3.4461699995999875</v>
      </c>
      <c r="X145" s="105">
        <v>3.5031799999000128</v>
      </c>
      <c r="Y145" s="105">
        <v>3.564459999900043</v>
      </c>
      <c r="Z145" s="105">
        <v>3.6232800000999603</v>
      </c>
      <c r="AA145" s="105">
        <v>3.6749399999000243</v>
      </c>
      <c r="AB145" s="105">
        <v>3.7173500001000783</v>
      </c>
      <c r="AC145" s="105">
        <v>3.7523600001000164</v>
      </c>
      <c r="AD145" s="105">
        <v>3.7839700003999646</v>
      </c>
      <c r="AE145" s="105">
        <v>3.8181300003999503</v>
      </c>
      <c r="AF145" s="105">
        <v>3.8589999998000102</v>
      </c>
      <c r="AG145" s="105">
        <v>3.9079299998999795</v>
      </c>
      <c r="AH145" s="105">
        <v>3.9632100004000064</v>
      </c>
      <c r="AI145" s="105">
        <v>4.0220700002999736</v>
      </c>
      <c r="AJ145" s="105">
        <v>4.0804400001000438</v>
      </c>
      <c r="AK145" s="105">
        <v>4.1353500000000656</v>
      </c>
      <c r="AL145" s="105">
        <v>4.1859199996000296</v>
      </c>
      <c r="AM145" s="105">
        <v>4.2331500004999567</v>
      </c>
      <c r="AN145" s="105">
        <v>4.2783200001000434</v>
      </c>
      <c r="AO145" s="105">
        <v>4.3234799999000053</v>
      </c>
      <c r="AP145" s="105">
        <v>4.3700600002000556</v>
      </c>
      <c r="AQ145" s="105">
        <v>4.418360000299935</v>
      </c>
      <c r="AR145" s="105">
        <v>4.4677399999000489</v>
      </c>
      <c r="AS145" s="105">
        <v>4.5175300004999448</v>
      </c>
      <c r="AT145" s="105">
        <v>4.5666999995999893</v>
      </c>
      <c r="AU145" s="105">
        <v>4.6145299997999771</v>
      </c>
      <c r="AV145" s="105">
        <v>4.660830000500007</v>
      </c>
      <c r="AW145" s="105">
        <v>4.7058199997000001</v>
      </c>
      <c r="AX145" s="105">
        <v>4.7495980001000229</v>
      </c>
      <c r="AY145" s="105">
        <v>4.792408999799961</v>
      </c>
      <c r="AZ145" s="105">
        <v>4.8344200000000406</v>
      </c>
      <c r="BA145" s="105">
        <v>4.8749999999999654</v>
      </c>
      <c r="BB145" s="105">
        <v>4.9160000000000412</v>
      </c>
      <c r="BC145" s="105">
        <v>4.9550000000000081</v>
      </c>
      <c r="BD145" s="105">
        <v>4.9940000000000691</v>
      </c>
    </row>
    <row r="146" spans="1:56" x14ac:dyDescent="0.2">
      <c r="A146" s="104" t="s">
        <v>173</v>
      </c>
      <c r="B146" s="105">
        <v>0.72385199999997218</v>
      </c>
      <c r="C146" s="105">
        <v>0.74897299999999767</v>
      </c>
      <c r="D146" s="105">
        <v>0.7763829999999996</v>
      </c>
      <c r="E146" s="105">
        <v>0.80699099999999813</v>
      </c>
      <c r="F146" s="105">
        <v>0.84194799999999159</v>
      </c>
      <c r="G146" s="105">
        <v>0.88204399999999095</v>
      </c>
      <c r="H146" s="105">
        <v>0.92743900000001345</v>
      </c>
      <c r="I146" s="105">
        <v>0.97780799999999879</v>
      </c>
      <c r="J146" s="105">
        <v>1.0328000000000161</v>
      </c>
      <c r="K146" s="105">
        <v>1.091850000000036</v>
      </c>
      <c r="L146" s="105">
        <v>1.1543800000000564</v>
      </c>
      <c r="M146" s="105">
        <v>1.2205900000000438</v>
      </c>
      <c r="N146" s="105">
        <v>1.2901100000000461</v>
      </c>
      <c r="O146" s="105">
        <v>1.3610999999999773</v>
      </c>
      <c r="P146" s="105">
        <v>1.4310800000000212</v>
      </c>
      <c r="Q146" s="105">
        <v>1.4984200000000161</v>
      </c>
      <c r="R146" s="105">
        <v>1.5611800000000309</v>
      </c>
      <c r="S146" s="105">
        <v>1.6198599999999681</v>
      </c>
      <c r="T146" s="105">
        <v>1.6781199996999845</v>
      </c>
      <c r="U146" s="105">
        <v>1.7411600004000094</v>
      </c>
      <c r="V146" s="105">
        <v>1.8121599999999911</v>
      </c>
      <c r="W146" s="105">
        <v>1.8937700003000679</v>
      </c>
      <c r="X146" s="105">
        <v>1.9832800004000177</v>
      </c>
      <c r="Y146" s="105">
        <v>2.0721099997999959</v>
      </c>
      <c r="Z146" s="105">
        <v>2.1484299997999678</v>
      </c>
      <c r="AA146" s="105">
        <v>2.2042800001000158</v>
      </c>
      <c r="AB146" s="105">
        <v>2.2366699996000015</v>
      </c>
      <c r="AC146" s="105">
        <v>2.2497700003999794</v>
      </c>
      <c r="AD146" s="105">
        <v>2.2518800002000234</v>
      </c>
      <c r="AE146" s="105">
        <v>2.2549199996000113</v>
      </c>
      <c r="AF146" s="105">
        <v>2.2679899996999251</v>
      </c>
      <c r="AG146" s="105">
        <v>2.2947899997999528</v>
      </c>
      <c r="AH146" s="105">
        <v>2.3342800001999802</v>
      </c>
      <c r="AI146" s="105">
        <v>2.3852600001999895</v>
      </c>
      <c r="AJ146" s="105">
        <v>2.4447500002000937</v>
      </c>
      <c r="AK146" s="105">
        <v>2.5112700000000503</v>
      </c>
      <c r="AL146" s="105">
        <v>2.5829899995999437</v>
      </c>
      <c r="AM146" s="105">
        <v>2.6627599999999703</v>
      </c>
      <c r="AN146" s="105">
        <v>2.7590099997000559</v>
      </c>
      <c r="AO146" s="105">
        <v>2.8829399995999307</v>
      </c>
      <c r="AP146" s="105">
        <v>3.041460000000034</v>
      </c>
      <c r="AQ146" s="105">
        <v>3.2372700001999251</v>
      </c>
      <c r="AR146" s="105">
        <v>3.4646399997999953</v>
      </c>
      <c r="AS146" s="105">
        <v>3.7114800004999964</v>
      </c>
      <c r="AT146" s="105">
        <v>3.9609299995001073</v>
      </c>
      <c r="AU146" s="105">
        <v>4.1998099999999949</v>
      </c>
      <c r="AV146" s="105">
        <v>4.4247599999999432</v>
      </c>
      <c r="AW146" s="105">
        <v>4.6362600001998588</v>
      </c>
      <c r="AX146" s="105">
        <v>4.8299460004001267</v>
      </c>
      <c r="AY146" s="105">
        <v>5.0018750002999059</v>
      </c>
      <c r="AZ146" s="105">
        <v>5.1497000000000801</v>
      </c>
      <c r="BA146" s="105">
        <v>5.2700000000000227</v>
      </c>
      <c r="BB146" s="105">
        <v>5.3639999999999679</v>
      </c>
      <c r="BC146" s="105">
        <v>5.4400000000000137</v>
      </c>
      <c r="BD146" s="105">
        <v>5.5059999999999194</v>
      </c>
    </row>
    <row r="147" spans="1:56" x14ac:dyDescent="0.2">
      <c r="A147" s="104" t="s">
        <v>174</v>
      </c>
      <c r="B147" s="105">
        <v>58.09080000999775</v>
      </c>
      <c r="C147" s="105">
        <v>59.687099999999752</v>
      </c>
      <c r="D147" s="105">
        <v>61.338300000001759</v>
      </c>
      <c r="E147" s="105">
        <v>63.059499999997968</v>
      </c>
      <c r="F147" s="105">
        <v>64.870800000000685</v>
      </c>
      <c r="G147" s="105">
        <v>66.78789999999978</v>
      </c>
      <c r="H147" s="105">
        <v>68.813199999998588</v>
      </c>
      <c r="I147" s="105">
        <v>70.946199999999521</v>
      </c>
      <c r="J147" s="105">
        <v>73.194900000000402</v>
      </c>
      <c r="K147" s="105">
        <v>75.567699999998865</v>
      </c>
      <c r="L147" s="105">
        <v>78.0681000000002</v>
      </c>
      <c r="M147" s="105">
        <v>80.696899999999644</v>
      </c>
      <c r="N147" s="105">
        <v>83.44589999999944</v>
      </c>
      <c r="O147" s="105">
        <v>86.297599999998354</v>
      </c>
      <c r="P147" s="105">
        <v>89.228900000000834</v>
      </c>
      <c r="Q147" s="105">
        <v>92.219499999999968</v>
      </c>
      <c r="R147" s="105">
        <v>95.264500000001263</v>
      </c>
      <c r="S147" s="105">
        <v>98.357500000001153</v>
      </c>
      <c r="T147" s="105">
        <v>101.47500000000034</v>
      </c>
      <c r="U147" s="105">
        <v>104.58799999999979</v>
      </c>
      <c r="V147" s="105">
        <v>107.67899999999942</v>
      </c>
      <c r="W147" s="105">
        <v>110.72999999999892</v>
      </c>
      <c r="X147" s="105">
        <v>113.74700000000018</v>
      </c>
      <c r="Y147" s="105">
        <v>116.75000000000095</v>
      </c>
      <c r="Z147" s="105">
        <v>119.76999999999961</v>
      </c>
      <c r="AA147" s="105">
        <v>122.82900000000083</v>
      </c>
      <c r="AB147" s="105">
        <v>125.93799999999997</v>
      </c>
      <c r="AC147" s="105">
        <v>129.08700000000042</v>
      </c>
      <c r="AD147" s="105">
        <v>132.25300000000257</v>
      </c>
      <c r="AE147" s="105">
        <v>135.40599999999986</v>
      </c>
      <c r="AF147" s="105">
        <v>138.5229999999967</v>
      </c>
      <c r="AG147" s="105">
        <v>141.60100000000094</v>
      </c>
      <c r="AH147" s="105">
        <v>144.65400000000162</v>
      </c>
      <c r="AI147" s="105">
        <v>147.70299999999816</v>
      </c>
      <c r="AJ147" s="105">
        <v>150.77999999999577</v>
      </c>
      <c r="AK147" s="105">
        <v>153.90999996000002</v>
      </c>
      <c r="AL147" s="105">
        <v>157.09399995999792</v>
      </c>
      <c r="AM147" s="105">
        <v>160.33299999000144</v>
      </c>
      <c r="AN147" s="105">
        <v>163.64499999000282</v>
      </c>
      <c r="AO147" s="105">
        <v>167.04999998000036</v>
      </c>
      <c r="AP147" s="105">
        <v>170.5600000000033</v>
      </c>
      <c r="AQ147" s="105">
        <v>174.1839999599982</v>
      </c>
      <c r="AR147" s="105">
        <v>177.91200003999526</v>
      </c>
      <c r="AS147" s="105">
        <v>181.712999959998</v>
      </c>
      <c r="AT147" s="105">
        <v>185.54600000999849</v>
      </c>
      <c r="AU147" s="105">
        <v>189.38100005000032</v>
      </c>
      <c r="AV147" s="105">
        <v>193.20300000000265</v>
      </c>
      <c r="AW147" s="105">
        <v>197.01600002999734</v>
      </c>
      <c r="AX147" s="105">
        <v>200.81381799000084</v>
      </c>
      <c r="AY147" s="105">
        <v>204.59644201000131</v>
      </c>
      <c r="AZ147" s="105">
        <v>208.36233400001223</v>
      </c>
      <c r="BA147" s="105">
        <v>212.1070000000002</v>
      </c>
      <c r="BB147" s="105">
        <v>215.82399999999785</v>
      </c>
      <c r="BC147" s="105">
        <v>219.50999999999948</v>
      </c>
      <c r="BD147" s="105">
        <v>223.15800000000351</v>
      </c>
    </row>
    <row r="148" spans="1:56" x14ac:dyDescent="0.2">
      <c r="A148" s="104" t="s">
        <v>176</v>
      </c>
      <c r="B148" s="105">
        <v>1.5192999999999626</v>
      </c>
      <c r="C148" s="105">
        <v>1.563119999999959</v>
      </c>
      <c r="D148" s="105">
        <v>1.6078300000000203</v>
      </c>
      <c r="E148" s="105">
        <v>1.6532599999999762</v>
      </c>
      <c r="F148" s="105">
        <v>1.6991099999999983</v>
      </c>
      <c r="G148" s="105">
        <v>1.7451999999999463</v>
      </c>
      <c r="H148" s="105">
        <v>1.7914500000000699</v>
      </c>
      <c r="I148" s="105">
        <v>1.8378900000000178</v>
      </c>
      <c r="J148" s="105">
        <v>1.8845199999999855</v>
      </c>
      <c r="K148" s="105">
        <v>1.9313900000000215</v>
      </c>
      <c r="L148" s="105">
        <v>1.9785800000000602</v>
      </c>
      <c r="M148" s="105">
        <v>2.0260700003000207</v>
      </c>
      <c r="N148" s="105">
        <v>2.0738399999999966</v>
      </c>
      <c r="O148" s="105">
        <v>2.1219400000000328</v>
      </c>
      <c r="P148" s="105">
        <v>2.170409999999968</v>
      </c>
      <c r="Q148" s="105">
        <v>2.2192799999998947</v>
      </c>
      <c r="R148" s="105">
        <v>2.2685699999999009</v>
      </c>
      <c r="S148" s="105">
        <v>2.3183299999999605</v>
      </c>
      <c r="T148" s="105">
        <v>2.3686199999999626</v>
      </c>
      <c r="U148" s="105">
        <v>2.4194899999999979</v>
      </c>
      <c r="V148" s="105">
        <v>2.4710099999999913</v>
      </c>
      <c r="W148" s="105">
        <v>2.5231800000000328</v>
      </c>
      <c r="X148" s="105">
        <v>2.576019999999938</v>
      </c>
      <c r="Y148" s="105">
        <v>2.6296400000000046</v>
      </c>
      <c r="Z148" s="105">
        <v>2.6841799999999609</v>
      </c>
      <c r="AA148" s="105">
        <v>2.7397300000000802</v>
      </c>
      <c r="AB148" s="105">
        <v>2.7963400000000123</v>
      </c>
      <c r="AC148" s="105">
        <v>2.8539399999999358</v>
      </c>
      <c r="AD148" s="105">
        <v>2.9123299999999861</v>
      </c>
      <c r="AE148" s="105">
        <v>2.9712000000000591</v>
      </c>
      <c r="AF148" s="105">
        <v>3.030349999999927</v>
      </c>
      <c r="AG148" s="105">
        <v>3.0896799999999596</v>
      </c>
      <c r="AH148" s="105">
        <v>3.1492599999999715</v>
      </c>
      <c r="AI148" s="105">
        <v>3.2091699999999412</v>
      </c>
      <c r="AJ148" s="105">
        <v>3.2695399999999166</v>
      </c>
      <c r="AK148" s="105">
        <v>3.33047000000006</v>
      </c>
      <c r="AL148" s="105">
        <v>3.3919099999999847</v>
      </c>
      <c r="AM148" s="105">
        <v>3.4538099999999181</v>
      </c>
      <c r="AN148" s="105">
        <v>3.5162700000000515</v>
      </c>
      <c r="AO148" s="105">
        <v>3.5793899999999703</v>
      </c>
      <c r="AP148" s="105">
        <v>3.6432200000000008</v>
      </c>
      <c r="AQ148" s="105">
        <v>3.7077799999999779</v>
      </c>
      <c r="AR148" s="105">
        <v>3.7729399999999296</v>
      </c>
      <c r="AS148" s="105">
        <v>3.8384599999999764</v>
      </c>
      <c r="AT148" s="105">
        <v>3.9039899999999816</v>
      </c>
      <c r="AU148" s="105">
        <v>3.9692500000000388</v>
      </c>
      <c r="AV148" s="105">
        <v>4.0341199999999668</v>
      </c>
      <c r="AW148" s="105">
        <v>4.0985900000000566</v>
      </c>
      <c r="AX148" s="105">
        <v>4.1626180000000748</v>
      </c>
      <c r="AY148" s="105">
        <v>4.2261969999999662</v>
      </c>
      <c r="AZ148" s="105">
        <v>4.2893300000000929</v>
      </c>
      <c r="BA148" s="105">
        <v>4.3519999999999834</v>
      </c>
      <c r="BB148" s="105">
        <v>4.414000000000069</v>
      </c>
      <c r="BC148" s="105">
        <v>4.475000000000092</v>
      </c>
      <c r="BD148" s="105">
        <v>4.5360000000000369</v>
      </c>
    </row>
    <row r="149" spans="1:56" x14ac:dyDescent="0.2">
      <c r="A149" s="104" t="s">
        <v>179</v>
      </c>
      <c r="B149" s="105">
        <v>13.341100000000113</v>
      </c>
      <c r="C149" s="105">
        <v>13.704299999999686</v>
      </c>
      <c r="D149" s="105">
        <v>14.072500000000099</v>
      </c>
      <c r="E149" s="105">
        <v>14.447599999999628</v>
      </c>
      <c r="F149" s="105">
        <v>14.832799999999931</v>
      </c>
      <c r="G149" s="105">
        <v>15.229900000000447</v>
      </c>
      <c r="H149" s="105">
        <v>15.639900000000134</v>
      </c>
      <c r="I149" s="105">
        <v>16.061300003000074</v>
      </c>
      <c r="J149" s="105">
        <v>16.491100004000305</v>
      </c>
      <c r="K149" s="105">
        <v>16.924800002000666</v>
      </c>
      <c r="L149" s="105">
        <v>17.359100004999814</v>
      </c>
      <c r="M149" s="105">
        <v>17.792500003999159</v>
      </c>
      <c r="N149" s="105">
        <v>18.225700001999709</v>
      </c>
      <c r="O149" s="105">
        <v>18.660400005000255</v>
      </c>
      <c r="P149" s="105">
        <v>19.099600003000077</v>
      </c>
      <c r="Q149" s="105">
        <v>19.544999999999582</v>
      </c>
      <c r="R149" s="105">
        <v>19.996299998000787</v>
      </c>
      <c r="S149" s="105">
        <v>20.451700004998987</v>
      </c>
      <c r="T149" s="105">
        <v>20.909900002000597</v>
      </c>
      <c r="U149" s="105">
        <v>21.368899998000209</v>
      </c>
      <c r="V149" s="105">
        <v>21.826700002000461</v>
      </c>
      <c r="W149" s="105">
        <v>22.283099998999482</v>
      </c>
      <c r="X149" s="105">
        <v>22.737099997000133</v>
      </c>
      <c r="Y149" s="105">
        <v>23.184200003999621</v>
      </c>
      <c r="Z149" s="105">
        <v>23.619399997000382</v>
      </c>
      <c r="AA149" s="105">
        <v>24.038799999999526</v>
      </c>
      <c r="AB149" s="105">
        <v>24.441099994999579</v>
      </c>
      <c r="AC149" s="105">
        <v>24.82739999899955</v>
      </c>
      <c r="AD149" s="105">
        <v>25.199699995001193</v>
      </c>
      <c r="AE149" s="105">
        <v>25.561300005000987</v>
      </c>
      <c r="AF149" s="105">
        <v>25.914900000999648</v>
      </c>
      <c r="AG149" s="105">
        <v>26.261399998998954</v>
      </c>
      <c r="AH149" s="105">
        <v>26.601500000999145</v>
      </c>
      <c r="AI149" s="105">
        <v>26.937699995999722</v>
      </c>
      <c r="AJ149" s="105">
        <v>27.273199994999548</v>
      </c>
      <c r="AK149" s="105">
        <v>27.610400003000866</v>
      </c>
      <c r="AL149" s="105">
        <v>27.949899997999587</v>
      </c>
      <c r="AM149" s="105">
        <v>28.292699996998639</v>
      </c>
      <c r="AN149" s="105">
        <v>28.642000002999282</v>
      </c>
      <c r="AO149" s="105">
        <v>29.001499999998956</v>
      </c>
      <c r="AP149" s="105">
        <v>29.373599997999577</v>
      </c>
      <c r="AQ149" s="105">
        <v>29.759999997999927</v>
      </c>
      <c r="AR149" s="105">
        <v>30.159000003998962</v>
      </c>
      <c r="AS149" s="105">
        <v>30.565699999998984</v>
      </c>
      <c r="AT149" s="105">
        <v>30.973399994999937</v>
      </c>
      <c r="AU149" s="105">
        <v>31.376699996999466</v>
      </c>
      <c r="AV149" s="105">
        <v>31.773799995999283</v>
      </c>
      <c r="AW149" s="105">
        <v>32.16549999800008</v>
      </c>
      <c r="AX149" s="105">
        <v>32.551814995000058</v>
      </c>
      <c r="AY149" s="105">
        <v>32.933834999000268</v>
      </c>
      <c r="AZ149" s="105">
        <v>33.312178000001268</v>
      </c>
      <c r="BA149" s="105">
        <v>33.686000000000249</v>
      </c>
      <c r="BB149" s="105">
        <v>34.054999999999872</v>
      </c>
      <c r="BC149" s="105">
        <v>34.419000000000388</v>
      </c>
      <c r="BD149" s="105">
        <v>34.777999999999622</v>
      </c>
    </row>
    <row r="150" spans="1:56" x14ac:dyDescent="0.2">
      <c r="A150" s="104" t="s">
        <v>180</v>
      </c>
      <c r="B150" s="105">
        <v>35.804699999999578</v>
      </c>
      <c r="C150" s="105">
        <v>36.851100000000258</v>
      </c>
      <c r="D150" s="105">
        <v>37.925400000000444</v>
      </c>
      <c r="E150" s="105">
        <v>39.026100000000007</v>
      </c>
      <c r="F150" s="105">
        <v>40.14999999999948</v>
      </c>
      <c r="G150" s="105">
        <v>41.295100000000751</v>
      </c>
      <c r="H150" s="105">
        <v>42.461199999999444</v>
      </c>
      <c r="I150" s="105">
        <v>43.650300000000151</v>
      </c>
      <c r="J150" s="105">
        <v>44.866300000000528</v>
      </c>
      <c r="K150" s="105">
        <v>46.113999999999848</v>
      </c>
      <c r="L150" s="105">
        <v>47.396999999999586</v>
      </c>
      <c r="M150" s="105">
        <v>48.715599999999689</v>
      </c>
      <c r="N150" s="105">
        <v>50.068500000000633</v>
      </c>
      <c r="O150" s="105">
        <v>51.454999999999607</v>
      </c>
      <c r="P150" s="105">
        <v>52.873999999999462</v>
      </c>
      <c r="Q150" s="105">
        <v>54.323600000000368</v>
      </c>
      <c r="R150" s="105">
        <v>55.804100000000787</v>
      </c>
      <c r="S150" s="105">
        <v>57.313299999999586</v>
      </c>
      <c r="T150" s="105">
        <v>58.845200000000396</v>
      </c>
      <c r="U150" s="105">
        <v>60.391900000000312</v>
      </c>
      <c r="V150" s="105">
        <v>61.947300000000297</v>
      </c>
      <c r="W150" s="105">
        <v>63.508499999999394</v>
      </c>
      <c r="X150" s="105">
        <v>65.075500000000758</v>
      </c>
      <c r="Y150" s="105">
        <v>66.650200000000538</v>
      </c>
      <c r="Z150" s="105">
        <v>68.236199999999783</v>
      </c>
      <c r="AA150" s="105">
        <v>69.83570000000033</v>
      </c>
      <c r="AB150" s="105">
        <v>71.446099999999788</v>
      </c>
      <c r="AC150" s="105">
        <v>73.064799999999067</v>
      </c>
      <c r="AD150" s="105">
        <v>74.693700000002991</v>
      </c>
      <c r="AE150" s="105">
        <v>76.335800000000205</v>
      </c>
      <c r="AF150" s="105">
        <v>77.991600000000645</v>
      </c>
      <c r="AG150" s="105">
        <v>79.665299999999704</v>
      </c>
      <c r="AH150" s="105">
        <v>81.352099999999609</v>
      </c>
      <c r="AI150" s="105">
        <v>83.031999999999854</v>
      </c>
      <c r="AJ150" s="105">
        <v>84.678500000000696</v>
      </c>
      <c r="AK150" s="105">
        <v>86.27420000000059</v>
      </c>
      <c r="AL150" s="105">
        <v>87.809400000000707</v>
      </c>
      <c r="AM150" s="105">
        <v>89.29350000000008</v>
      </c>
      <c r="AN150" s="105">
        <v>90.751900000000518</v>
      </c>
      <c r="AO150" s="105">
        <v>92.220899999999176</v>
      </c>
      <c r="AP150" s="105">
        <v>93.726599999999905</v>
      </c>
      <c r="AQ150" s="105">
        <v>95.277900000000599</v>
      </c>
      <c r="AR150" s="105">
        <v>96.866599999999821</v>
      </c>
      <c r="AS150" s="105">
        <v>98.480999999999753</v>
      </c>
      <c r="AT150" s="105">
        <v>100.10199999999497</v>
      </c>
      <c r="AU150" s="105">
        <v>101.7160000000024</v>
      </c>
      <c r="AV150" s="105">
        <v>103.31999999999677</v>
      </c>
      <c r="AW150" s="105">
        <v>104.91799999999586</v>
      </c>
      <c r="AX150" s="105">
        <v>106.51207399999359</v>
      </c>
      <c r="AY150" s="105">
        <v>108.10631000000495</v>
      </c>
      <c r="AZ150" s="105">
        <v>109.70339600000598</v>
      </c>
      <c r="BA150" s="105">
        <v>111.30299999999974</v>
      </c>
      <c r="BB150" s="105">
        <v>112.90100000000237</v>
      </c>
      <c r="BC150" s="105">
        <v>114.49700000000252</v>
      </c>
      <c r="BD150" s="105">
        <v>116.08600000000034</v>
      </c>
    </row>
    <row r="151" spans="1:56" x14ac:dyDescent="0.2">
      <c r="A151" s="104" t="s">
        <v>175</v>
      </c>
      <c r="B151" s="105">
        <v>1.1480000000000349E-2</v>
      </c>
      <c r="C151" s="105">
        <v>1.1653999999999987E-2</v>
      </c>
      <c r="D151" s="105">
        <v>1.1852000000000305E-2</v>
      </c>
      <c r="E151" s="105">
        <v>1.2045999999999618E-2</v>
      </c>
      <c r="F151" s="105">
        <v>1.2196999999999581E-2</v>
      </c>
      <c r="G151" s="105">
        <v>1.2277999999999963E-2</v>
      </c>
      <c r="H151" s="105">
        <v>1.2284999999999437E-2</v>
      </c>
      <c r="I151" s="105">
        <v>1.2225000000000614E-2</v>
      </c>
      <c r="J151" s="105">
        <v>1.2152999999999725E-2</v>
      </c>
      <c r="K151" s="105">
        <v>1.2124000000000546E-2</v>
      </c>
      <c r="L151" s="105">
        <v>1.2194000000000225E-2</v>
      </c>
      <c r="M151" s="105">
        <v>1.2386999999999418E-2</v>
      </c>
      <c r="N151" s="105">
        <v>1.2662999999999827E-2</v>
      </c>
      <c r="O151" s="105">
        <v>1.3011999999999739E-2</v>
      </c>
      <c r="P151" s="105">
        <v>1.337199999999961E-2</v>
      </c>
      <c r="Q151" s="105">
        <v>1.3695999999999478E-2</v>
      </c>
      <c r="R151" s="105">
        <v>1.3985000000000598E-2</v>
      </c>
      <c r="S151" s="105">
        <v>1.4239999999999557E-2</v>
      </c>
      <c r="T151" s="105">
        <v>1.4490000000000374E-2</v>
      </c>
      <c r="U151" s="105">
        <v>1.475699999900029E-2</v>
      </c>
      <c r="V151" s="105">
        <v>1.5087999999999982E-2</v>
      </c>
      <c r="W151" s="105">
        <v>1.5473999998000242E-2</v>
      </c>
      <c r="X151" s="105">
        <v>1.589399999800024E-2</v>
      </c>
      <c r="Y151" s="105">
        <v>1.6341999998999931E-2</v>
      </c>
      <c r="Z151" s="105">
        <v>1.6805999994999859E-2</v>
      </c>
      <c r="AA151" s="105">
        <v>1.7253000000000147E-2</v>
      </c>
      <c r="AB151" s="105">
        <v>1.769100000399983E-2</v>
      </c>
      <c r="AC151" s="105">
        <v>1.8122999999000525E-2</v>
      </c>
      <c r="AD151" s="105">
        <v>1.8523999997000221E-2</v>
      </c>
      <c r="AE151" s="105">
        <v>1.8879000004999348E-2</v>
      </c>
      <c r="AF151" s="105">
        <v>1.9175000000000435E-2</v>
      </c>
      <c r="AG151" s="105">
        <v>1.940399999999921E-2</v>
      </c>
      <c r="AH151" s="105">
        <v>1.9574000002999737E-2</v>
      </c>
      <c r="AI151" s="105">
        <v>1.9700000002999801E-2</v>
      </c>
      <c r="AJ151" s="105">
        <v>1.980400000200044E-2</v>
      </c>
      <c r="AK151" s="105">
        <v>1.9905999999999365E-2</v>
      </c>
      <c r="AL151" s="105">
        <v>2.0012000000000169E-2</v>
      </c>
      <c r="AM151" s="105">
        <v>2.011599999899976E-2</v>
      </c>
      <c r="AN151" s="105">
        <v>2.0228000001000071E-2</v>
      </c>
      <c r="AO151" s="105">
        <v>2.0341999999999031E-2</v>
      </c>
      <c r="AP151" s="105">
        <v>2.0469999999999856E-2</v>
      </c>
      <c r="AQ151" s="105">
        <v>2.0599000001000331E-2</v>
      </c>
      <c r="AR151" s="105">
        <v>2.0758000002000482E-2</v>
      </c>
      <c r="AS151" s="105">
        <v>2.0920000002000151E-2</v>
      </c>
      <c r="AT151" s="105">
        <v>2.1093999997999636E-2</v>
      </c>
      <c r="AU151" s="105">
        <v>2.1288000000000029E-2</v>
      </c>
      <c r="AV151" s="105">
        <v>2.1503000000000966E-2</v>
      </c>
      <c r="AW151" s="105">
        <v>2.1729000001999232E-2</v>
      </c>
      <c r="AX151" s="105">
        <v>2.1963999997000196E-2</v>
      </c>
      <c r="AY151" s="105">
        <v>2.2205999997000559E-2</v>
      </c>
      <c r="AZ151" s="105">
        <v>2.2442000000000961E-2</v>
      </c>
      <c r="BA151" s="105">
        <v>2.2000000000000793E-2</v>
      </c>
      <c r="BB151" s="105">
        <v>2.2999999999999753E-2</v>
      </c>
      <c r="BC151" s="105">
        <v>2.3000000000000707E-2</v>
      </c>
      <c r="BD151" s="105">
        <v>2.2999999999999323E-2</v>
      </c>
    </row>
    <row r="152" spans="1:56" x14ac:dyDescent="0.2">
      <c r="A152" s="104" t="s">
        <v>177</v>
      </c>
      <c r="B152" s="105">
        <v>2.5275899998999134</v>
      </c>
      <c r="C152" s="105">
        <v>2.5926299995999411</v>
      </c>
      <c r="D152" s="105">
        <v>2.6598499999000809</v>
      </c>
      <c r="E152" s="105">
        <v>2.7295800004000919</v>
      </c>
      <c r="F152" s="105">
        <v>2.8022400005000527</v>
      </c>
      <c r="G152" s="105">
        <v>2.8781600001999639</v>
      </c>
      <c r="H152" s="105">
        <v>2.9573399994999572</v>
      </c>
      <c r="I152" s="105">
        <v>3.0396599995000648</v>
      </c>
      <c r="J152" s="105">
        <v>3.1250299994999073</v>
      </c>
      <c r="K152" s="105">
        <v>3.2133600003000429</v>
      </c>
      <c r="L152" s="105">
        <v>3.3044699995999642</v>
      </c>
      <c r="M152" s="105">
        <v>3.3984700004999771</v>
      </c>
      <c r="N152" s="105">
        <v>3.4951999995000107</v>
      </c>
      <c r="O152" s="105">
        <v>3.5939999999000309</v>
      </c>
      <c r="P152" s="105">
        <v>3.6940400001000442</v>
      </c>
      <c r="Q152" s="105">
        <v>3.7947200000000696</v>
      </c>
      <c r="R152" s="105">
        <v>3.8958499999998688</v>
      </c>
      <c r="S152" s="105">
        <v>3.9976999998999432</v>
      </c>
      <c r="T152" s="105">
        <v>4.1007299999999454</v>
      </c>
      <c r="U152" s="105">
        <v>4.205650000200051</v>
      </c>
      <c r="V152" s="105">
        <v>4.3130599999000507</v>
      </c>
      <c r="W152" s="105">
        <v>4.4230099999001151</v>
      </c>
      <c r="X152" s="105">
        <v>4.5355200003000276</v>
      </c>
      <c r="Y152" s="105">
        <v>4.6511700002000476</v>
      </c>
      <c r="Z152" s="105">
        <v>4.770610000299973</v>
      </c>
      <c r="AA152" s="105">
        <v>4.8942800002000704</v>
      </c>
      <c r="AB152" s="105">
        <v>5.0224400001999481</v>
      </c>
      <c r="AC152" s="105">
        <v>5.1549099996999272</v>
      </c>
      <c r="AD152" s="105">
        <v>5.2911799995999935</v>
      </c>
      <c r="AE152" s="105">
        <v>5.4304800003000597</v>
      </c>
      <c r="AF152" s="105">
        <v>5.5722199999000974</v>
      </c>
      <c r="AG152" s="105">
        <v>5.71615000010011</v>
      </c>
      <c r="AH152" s="105">
        <v>5.8623200001000795</v>
      </c>
      <c r="AI152" s="105">
        <v>6.0107199997000249</v>
      </c>
      <c r="AJ152" s="105">
        <v>6.1615200001000661</v>
      </c>
      <c r="AK152" s="105">
        <v>6.3147100000999732</v>
      </c>
      <c r="AL152" s="105">
        <v>6.470270000300018</v>
      </c>
      <c r="AM152" s="105">
        <v>6.6279199998000173</v>
      </c>
      <c r="AN152" s="105">
        <v>6.7871899997000433</v>
      </c>
      <c r="AO152" s="105">
        <v>6.9474499997998942</v>
      </c>
      <c r="AP152" s="105">
        <v>7.1082400001999675</v>
      </c>
      <c r="AQ152" s="105">
        <v>7.2693499997000215</v>
      </c>
      <c r="AR152" s="105">
        <v>7.4308400003001225</v>
      </c>
      <c r="AS152" s="105">
        <v>7.5928599994999972</v>
      </c>
      <c r="AT152" s="105">
        <v>7.7557800000000476</v>
      </c>
      <c r="AU152" s="105">
        <v>7.9198199999999908</v>
      </c>
      <c r="AV152" s="105">
        <v>8.0849900000000776</v>
      </c>
      <c r="AW152" s="105">
        <v>8.2511600000000378</v>
      </c>
      <c r="AX152" s="105">
        <v>8.4183460000000139</v>
      </c>
      <c r="AY152" s="105">
        <v>8.5865249999999769</v>
      </c>
      <c r="AZ152" s="105">
        <v>8.7556749999999948</v>
      </c>
      <c r="BA152" s="105">
        <v>8.9260000000000108</v>
      </c>
      <c r="BB152" s="105">
        <v>9.0959999999999273</v>
      </c>
      <c r="BC152" s="105">
        <v>9.2689999999999628</v>
      </c>
      <c r="BD152" s="105">
        <v>9.4409999999999528</v>
      </c>
    </row>
    <row r="153" spans="1:56" x14ac:dyDescent="0.2">
      <c r="A153" s="104" t="s">
        <v>181</v>
      </c>
      <c r="B153" s="105">
        <v>32.635600000000323</v>
      </c>
      <c r="C153" s="105">
        <v>32.886600000000307</v>
      </c>
      <c r="D153" s="105">
        <v>33.143200000000604</v>
      </c>
      <c r="E153" s="105">
        <v>33.407600000000308</v>
      </c>
      <c r="F153" s="105">
        <v>33.681700000001214</v>
      </c>
      <c r="G153" s="105">
        <v>33.96660000000012</v>
      </c>
      <c r="H153" s="105">
        <v>34.261899999999265</v>
      </c>
      <c r="I153" s="105">
        <v>34.566900000000587</v>
      </c>
      <c r="J153" s="105">
        <v>34.881400000000866</v>
      </c>
      <c r="K153" s="105">
        <v>35.204700000000848</v>
      </c>
      <c r="L153" s="105">
        <v>35.535099999999964</v>
      </c>
      <c r="M153" s="105">
        <v>35.873699999998983</v>
      </c>
      <c r="N153" s="105">
        <v>36.216699999999662</v>
      </c>
      <c r="O153" s="105">
        <v>36.550800000001288</v>
      </c>
      <c r="P153" s="105">
        <v>36.858899999998428</v>
      </c>
      <c r="Q153" s="105">
        <v>37.128699999999625</v>
      </c>
      <c r="R153" s="105">
        <v>37.354299999999583</v>
      </c>
      <c r="S153" s="105">
        <v>37.538999999999874</v>
      </c>
      <c r="T153" s="105">
        <v>37.691900000000523</v>
      </c>
      <c r="U153" s="105">
        <v>37.826999999999494</v>
      </c>
      <c r="V153" s="105">
        <v>37.954600000000305</v>
      </c>
      <c r="W153" s="105">
        <v>38.077200000000708</v>
      </c>
      <c r="X153" s="105">
        <v>38.191799999999844</v>
      </c>
      <c r="Y153" s="105">
        <v>38.295500000000281</v>
      </c>
      <c r="Z153" s="105">
        <v>38.383500000000126</v>
      </c>
      <c r="AA153" s="105">
        <v>38.452600000000146</v>
      </c>
      <c r="AB153" s="105">
        <v>38.503600000000233</v>
      </c>
      <c r="AC153" s="105">
        <v>38.538699999999686</v>
      </c>
      <c r="AD153" s="105">
        <v>38.558099999999506</v>
      </c>
      <c r="AE153" s="105">
        <v>38.561699999999632</v>
      </c>
      <c r="AF153" s="105">
        <v>38.550500000000739</v>
      </c>
      <c r="AG153" s="105">
        <v>38.523999999999702</v>
      </c>
      <c r="AH153" s="105">
        <v>38.484499999999478</v>
      </c>
      <c r="AI153" s="105">
        <v>38.438800000000199</v>
      </c>
      <c r="AJ153" s="105">
        <v>38.396100000000359</v>
      </c>
      <c r="AK153" s="105">
        <v>38.362699999999919</v>
      </c>
      <c r="AL153" s="105">
        <v>38.341000000000129</v>
      </c>
      <c r="AM153" s="105">
        <v>38.329600000000255</v>
      </c>
      <c r="AN153" s="105">
        <v>38.325699999999514</v>
      </c>
      <c r="AO153" s="105">
        <v>38.324899999999836</v>
      </c>
      <c r="AP153" s="105">
        <v>38.323399999999566</v>
      </c>
      <c r="AQ153" s="105">
        <v>38.32089999999949</v>
      </c>
      <c r="AR153" s="105">
        <v>38.317399999999992</v>
      </c>
      <c r="AS153" s="105">
        <v>38.309500000000384</v>
      </c>
      <c r="AT153" s="105">
        <v>38.293100000000123</v>
      </c>
      <c r="AU153" s="105">
        <v>38.265200000000206</v>
      </c>
      <c r="AV153" s="105">
        <v>38.224400000000045</v>
      </c>
      <c r="AW153" s="105">
        <v>38.170700000000359</v>
      </c>
      <c r="AX153" s="105">
        <v>38.104832000000492</v>
      </c>
      <c r="AY153" s="105">
        <v>38.028278000000228</v>
      </c>
      <c r="AZ153" s="105">
        <v>37.942231000000262</v>
      </c>
      <c r="BA153" s="105">
        <v>37.845999999999322</v>
      </c>
      <c r="BB153" s="105">
        <v>37.741000000000234</v>
      </c>
      <c r="BC153" s="105">
        <v>37.626000000000801</v>
      </c>
      <c r="BD153" s="105">
        <v>37.504000000000453</v>
      </c>
    </row>
    <row r="154" spans="1:56" x14ac:dyDescent="0.2">
      <c r="A154" s="104" t="s">
        <v>183</v>
      </c>
      <c r="B154" s="105">
        <v>2.709839999999974</v>
      </c>
      <c r="C154" s="105">
        <v>2.7459699999999549</v>
      </c>
      <c r="D154" s="105">
        <v>2.7873499999999969</v>
      </c>
      <c r="E154" s="105">
        <v>2.8331300000000903</v>
      </c>
      <c r="F154" s="105">
        <v>2.8817500000001051</v>
      </c>
      <c r="G154" s="105">
        <v>2.9318899999998878</v>
      </c>
      <c r="H154" s="105">
        <v>2.9835799999999359</v>
      </c>
      <c r="I154" s="105">
        <v>3.0367499999999668</v>
      </c>
      <c r="J154" s="105">
        <v>3.0897600000000738</v>
      </c>
      <c r="K154" s="105">
        <v>3.1405600000000615</v>
      </c>
      <c r="L154" s="105">
        <v>3.1876700000000717</v>
      </c>
      <c r="M154" s="105">
        <v>3.2304700003000288</v>
      </c>
      <c r="N154" s="105">
        <v>3.2692500004000475</v>
      </c>
      <c r="O154" s="105">
        <v>3.3046799998999625</v>
      </c>
      <c r="P154" s="105">
        <v>3.3378600003000227</v>
      </c>
      <c r="Q154" s="105">
        <v>3.3696799997999554</v>
      </c>
      <c r="R154" s="105">
        <v>3.4000200005000694</v>
      </c>
      <c r="S154" s="105">
        <v>3.4288300004000134</v>
      </c>
      <c r="T154" s="105">
        <v>3.4572099995000118</v>
      </c>
      <c r="U154" s="105">
        <v>3.4866299999999626</v>
      </c>
      <c r="V154" s="105">
        <v>3.517970000099909</v>
      </c>
      <c r="W154" s="105">
        <v>3.5515899996999694</v>
      </c>
      <c r="X154" s="105">
        <v>3.5868799995999612</v>
      </c>
      <c r="Y154" s="105">
        <v>3.6227100004000778</v>
      </c>
      <c r="Z154" s="105">
        <v>3.6574099999999659</v>
      </c>
      <c r="AA154" s="105">
        <v>3.6896400003000127</v>
      </c>
      <c r="AB154" s="105">
        <v>3.7193200000999176</v>
      </c>
      <c r="AC154" s="105">
        <v>3.7463599999999642</v>
      </c>
      <c r="AD154" s="105">
        <v>3.7693399996000094</v>
      </c>
      <c r="AE154" s="105">
        <v>3.7865700003000002</v>
      </c>
      <c r="AF154" s="105">
        <v>3.7969800003999055</v>
      </c>
      <c r="AG154" s="105">
        <v>3.7999099994999881</v>
      </c>
      <c r="AH154" s="105">
        <v>3.7960299999999267</v>
      </c>
      <c r="AI154" s="105">
        <v>3.7872699998999786</v>
      </c>
      <c r="AJ154" s="105">
        <v>3.7763600001999631</v>
      </c>
      <c r="AK154" s="105">
        <v>3.7653999998999756</v>
      </c>
      <c r="AL154" s="105">
        <v>3.7551100001001161</v>
      </c>
      <c r="AM154" s="105">
        <v>3.7452599996000639</v>
      </c>
      <c r="AN154" s="105">
        <v>3.7357899999999478</v>
      </c>
      <c r="AO154" s="105">
        <v>3.7263299998999861</v>
      </c>
      <c r="AP154" s="105">
        <v>3.7166899997998919</v>
      </c>
      <c r="AQ154" s="105">
        <v>3.7069800000001645</v>
      </c>
      <c r="AR154" s="105">
        <v>3.6975800004000923</v>
      </c>
      <c r="AS154" s="105">
        <v>3.688719999700016</v>
      </c>
      <c r="AT154" s="105">
        <v>3.6807199995998539</v>
      </c>
      <c r="AU154" s="105">
        <v>3.6737299995000852</v>
      </c>
      <c r="AV154" s="105">
        <v>3.6679000004000621</v>
      </c>
      <c r="AW154" s="105">
        <v>3.6631300002000948</v>
      </c>
      <c r="AX154" s="105">
        <v>3.6590070004999493</v>
      </c>
      <c r="AY154" s="105">
        <v>3.6549780001000314</v>
      </c>
      <c r="AZ154" s="105">
        <v>3.6506080000001031</v>
      </c>
      <c r="BA154" s="105">
        <v>3.6460000000000621</v>
      </c>
      <c r="BB154" s="105">
        <v>3.6410000000000604</v>
      </c>
      <c r="BC154" s="105">
        <v>3.6340000000000461</v>
      </c>
      <c r="BD154" s="105">
        <v>3.6289999999999147</v>
      </c>
    </row>
    <row r="155" spans="1:56" x14ac:dyDescent="0.2">
      <c r="A155" s="104" t="s">
        <v>170</v>
      </c>
      <c r="B155" s="105">
        <v>14.410400000000021</v>
      </c>
      <c r="C155" s="105">
        <v>14.809500000000179</v>
      </c>
      <c r="D155" s="105">
        <v>15.207799999999947</v>
      </c>
      <c r="E155" s="105">
        <v>15.593400000000067</v>
      </c>
      <c r="F155" s="105">
        <v>15.952099999999984</v>
      </c>
      <c r="G155" s="105">
        <v>16.274700000000038</v>
      </c>
      <c r="H155" s="105">
        <v>16.554699999999897</v>
      </c>
      <c r="I155" s="105">
        <v>16.796599999999962</v>
      </c>
      <c r="J155" s="105">
        <v>17.01600000000046</v>
      </c>
      <c r="K155" s="105">
        <v>17.235700000000115</v>
      </c>
      <c r="L155" s="105">
        <v>17.472100000000545</v>
      </c>
      <c r="M155" s="105">
        <v>17.731200001000381</v>
      </c>
      <c r="N155" s="105">
        <v>18.008599996000182</v>
      </c>
      <c r="O155" s="105">
        <v>18.298199997000108</v>
      </c>
      <c r="P155" s="105">
        <v>18.590099997000078</v>
      </c>
      <c r="Q155" s="105">
        <v>18.877200004999679</v>
      </c>
      <c r="R155" s="105">
        <v>19.156799996999705</v>
      </c>
      <c r="S155" s="105">
        <v>19.432000000999288</v>
      </c>
      <c r="T155" s="105">
        <v>19.708299998000559</v>
      </c>
      <c r="U155" s="105">
        <v>19.993799995999314</v>
      </c>
      <c r="V155" s="105">
        <v>20.293100002999338</v>
      </c>
      <c r="W155" s="105">
        <v>20.609200003000577</v>
      </c>
      <c r="X155" s="105">
        <v>20.93740000499923</v>
      </c>
      <c r="Y155" s="105">
        <v>21.265800002998933</v>
      </c>
      <c r="Z155" s="105">
        <v>21.577999998999786</v>
      </c>
      <c r="AA155" s="105">
        <v>21.862299999999976</v>
      </c>
      <c r="AB155" s="105">
        <v>22.113499999999885</v>
      </c>
      <c r="AC155" s="105">
        <v>22.335599997000237</v>
      </c>
      <c r="AD155" s="105">
        <v>22.537299997999817</v>
      </c>
      <c r="AE155" s="105">
        <v>22.731999995999931</v>
      </c>
      <c r="AF155" s="105">
        <v>22.929099996999717</v>
      </c>
      <c r="AG155" s="105">
        <v>23.131799997000122</v>
      </c>
      <c r="AH155" s="105">
        <v>23.336700002999986</v>
      </c>
      <c r="AI155" s="105">
        <v>23.538499996999867</v>
      </c>
      <c r="AJ155" s="105">
        <v>23.729500000999749</v>
      </c>
      <c r="AK155" s="105">
        <v>23.904200004000351</v>
      </c>
      <c r="AL155" s="105">
        <v>24.061100001999819</v>
      </c>
      <c r="AM155" s="105">
        <v>24.203300000999842</v>
      </c>
      <c r="AN155" s="105">
        <v>24.33509999499999</v>
      </c>
      <c r="AO155" s="105">
        <v>24.463000003000435</v>
      </c>
      <c r="AP155" s="105">
        <v>24.591599996000497</v>
      </c>
      <c r="AQ155" s="105">
        <v>24.722299997999723</v>
      </c>
      <c r="AR155" s="105">
        <v>24.853999999000202</v>
      </c>
      <c r="AS155" s="105">
        <v>24.986000003999408</v>
      </c>
      <c r="AT155" s="105">
        <v>25.116399998999551</v>
      </c>
      <c r="AU155" s="105">
        <v>25.243899996999929</v>
      </c>
      <c r="AV155" s="105">
        <v>25.368599996999766</v>
      </c>
      <c r="AW155" s="105">
        <v>25.49099999599952</v>
      </c>
      <c r="AX155" s="105">
        <v>25.610672002999518</v>
      </c>
      <c r="AY155" s="105">
        <v>25.727408002999944</v>
      </c>
      <c r="AZ155" s="105">
        <v>25.840863000000201</v>
      </c>
      <c r="BA155" s="105">
        <v>25.950999999999279</v>
      </c>
      <c r="BB155" s="105">
        <v>26.056999999999828</v>
      </c>
      <c r="BC155" s="105">
        <v>26.159000000000422</v>
      </c>
      <c r="BD155" s="105">
        <v>26.257000000000605</v>
      </c>
    </row>
    <row r="156" spans="1:56" x14ac:dyDescent="0.2">
      <c r="A156" s="104" t="s">
        <v>182</v>
      </c>
      <c r="B156" s="105">
        <v>8.701849999999844</v>
      </c>
      <c r="C156" s="105">
        <v>8.7505100000000091</v>
      </c>
      <c r="D156" s="105">
        <v>8.8397999999999168</v>
      </c>
      <c r="E156" s="105">
        <v>8.9589599999999798</v>
      </c>
      <c r="F156" s="105">
        <v>9.0913999999998758</v>
      </c>
      <c r="G156" s="105">
        <v>9.2240599999999251</v>
      </c>
      <c r="H156" s="105">
        <v>9.354489999999835</v>
      </c>
      <c r="I156" s="105">
        <v>9.4836299999997724</v>
      </c>
      <c r="J156" s="105">
        <v>9.6055899999999674</v>
      </c>
      <c r="K156" s="105">
        <v>9.7141600000000352</v>
      </c>
      <c r="L156" s="105">
        <v>9.804849999999881</v>
      </c>
      <c r="M156" s="105">
        <v>9.8752599999999955</v>
      </c>
      <c r="N156" s="105">
        <v>9.9257300000001667</v>
      </c>
      <c r="O156" s="105">
        <v>9.9584199999999719</v>
      </c>
      <c r="P156" s="105">
        <v>9.9771699999998642</v>
      </c>
      <c r="Q156" s="105">
        <v>9.9855800000000414</v>
      </c>
      <c r="R156" s="105">
        <v>9.9832200000000242</v>
      </c>
      <c r="S156" s="105">
        <v>9.9712300000001086</v>
      </c>
      <c r="T156" s="105">
        <v>9.9566699999998693</v>
      </c>
      <c r="U156" s="105">
        <v>9.9485699999999255</v>
      </c>
      <c r="V156" s="105">
        <v>9.9533300000000828</v>
      </c>
      <c r="W156" s="105">
        <v>9.9741900000001831</v>
      </c>
      <c r="X156" s="105">
        <v>10.009600000000084</v>
      </c>
      <c r="Y156" s="105">
        <v>10.055000000000057</v>
      </c>
      <c r="Z156" s="105">
        <v>10.103399999999843</v>
      </c>
      <c r="AA156" s="105">
        <v>10.149699999999966</v>
      </c>
      <c r="AB156" s="105">
        <v>10.192399999999894</v>
      </c>
      <c r="AC156" s="105">
        <v>10.232900000000091</v>
      </c>
      <c r="AD156" s="105">
        <v>10.272299999999925</v>
      </c>
      <c r="AE156" s="105">
        <v>10.312600000000126</v>
      </c>
      <c r="AF156" s="105">
        <v>10.355099999999872</v>
      </c>
      <c r="AG156" s="105">
        <v>10.399299999999926</v>
      </c>
      <c r="AH156" s="105">
        <v>10.44369999999987</v>
      </c>
      <c r="AI156" s="105">
        <v>10.487100000000096</v>
      </c>
      <c r="AJ156" s="105">
        <v>10.528299999999915</v>
      </c>
      <c r="AK156" s="105">
        <v>10.565700000000144</v>
      </c>
      <c r="AL156" s="105">
        <v>10.599999999999998</v>
      </c>
      <c r="AM156" s="105">
        <v>10.630100000000064</v>
      </c>
      <c r="AN156" s="105">
        <v>10.652099999999995</v>
      </c>
      <c r="AO156" s="105">
        <v>10.660599999999945</v>
      </c>
      <c r="AP156" s="105">
        <v>10.65230000000002</v>
      </c>
      <c r="AQ156" s="105">
        <v>10.625300000000127</v>
      </c>
      <c r="AR156" s="105">
        <v>10.58180000000007</v>
      </c>
      <c r="AS156" s="105">
        <v>10.527700000000012</v>
      </c>
      <c r="AT156" s="105">
        <v>10.471199999999913</v>
      </c>
      <c r="AU156" s="105">
        <v>10.418499999999826</v>
      </c>
      <c r="AV156" s="105">
        <v>10.3716000000001</v>
      </c>
      <c r="AW156" s="105">
        <v>10.329500000000069</v>
      </c>
      <c r="AX156" s="105">
        <v>10.291195999999918</v>
      </c>
      <c r="AY156" s="105">
        <v>10.254666000000066</v>
      </c>
      <c r="AZ156" s="105">
        <v>10.218413000000082</v>
      </c>
      <c r="BA156" s="105">
        <v>10.182999999999993</v>
      </c>
      <c r="BB156" s="105">
        <v>10.148000000000042</v>
      </c>
      <c r="BC156" s="105">
        <v>10.114000000000072</v>
      </c>
      <c r="BD156" s="105">
        <v>10.08099999999995</v>
      </c>
    </row>
    <row r="157" spans="1:56" x14ac:dyDescent="0.2">
      <c r="A157" s="104" t="s">
        <v>178</v>
      </c>
      <c r="B157" s="105">
        <v>2.4741099995999782</v>
      </c>
      <c r="C157" s="105">
        <v>2.5353600002000207</v>
      </c>
      <c r="D157" s="105">
        <v>2.5967399999999889</v>
      </c>
      <c r="E157" s="105">
        <v>2.6590899999999471</v>
      </c>
      <c r="F157" s="105">
        <v>2.7235200000000299</v>
      </c>
      <c r="G157" s="105">
        <v>2.7909599999999468</v>
      </c>
      <c r="H157" s="105">
        <v>2.8615800000000222</v>
      </c>
      <c r="I157" s="105">
        <v>2.9353799999998844</v>
      </c>
      <c r="J157" s="105">
        <v>3.0128299999999855</v>
      </c>
      <c r="K157" s="105">
        <v>3.0944799999999906</v>
      </c>
      <c r="L157" s="105">
        <v>3.1806300000000509</v>
      </c>
      <c r="M157" s="105">
        <v>3.271459999999935</v>
      </c>
      <c r="N157" s="105">
        <v>3.3667199999999871</v>
      </c>
      <c r="O157" s="105">
        <v>3.465789999999902</v>
      </c>
      <c r="P157" s="105">
        <v>3.5677500000000641</v>
      </c>
      <c r="Q157" s="105">
        <v>3.6718300000000661</v>
      </c>
      <c r="R157" s="105">
        <v>3.777760000000022</v>
      </c>
      <c r="S157" s="105">
        <v>3.885440000000056</v>
      </c>
      <c r="T157" s="105">
        <v>3.9943299999998958</v>
      </c>
      <c r="U157" s="105">
        <v>4.103910000000015</v>
      </c>
      <c r="V157" s="105">
        <v>4.2137399999999587</v>
      </c>
      <c r="W157" s="105">
        <v>4.3234100000000995</v>
      </c>
      <c r="X157" s="105">
        <v>4.4327399999999075</v>
      </c>
      <c r="Y157" s="105">
        <v>4.5418999999999361</v>
      </c>
      <c r="Z157" s="105">
        <v>4.6512300000000701</v>
      </c>
      <c r="AA157" s="105">
        <v>4.7608500000000049</v>
      </c>
      <c r="AB157" s="105">
        <v>4.8706899999999687</v>
      </c>
      <c r="AC157" s="105">
        <v>4.9803399999999654</v>
      </c>
      <c r="AD157" s="105">
        <v>5.0893099999999505</v>
      </c>
      <c r="AE157" s="105">
        <v>5.1969399999999855</v>
      </c>
      <c r="AF157" s="105">
        <v>5.3026999999999562</v>
      </c>
      <c r="AG157" s="105">
        <v>5.4066200000000686</v>
      </c>
      <c r="AH157" s="105">
        <v>5.5086100000000489</v>
      </c>
      <c r="AI157" s="105">
        <v>5.6079499999999829</v>
      </c>
      <c r="AJ157" s="105">
        <v>5.7037400000000504</v>
      </c>
      <c r="AK157" s="105">
        <v>5.7954899999999929</v>
      </c>
      <c r="AL157" s="105">
        <v>5.8828000000000475</v>
      </c>
      <c r="AM157" s="105">
        <v>5.9661599999999053</v>
      </c>
      <c r="AN157" s="105">
        <v>6.0471199999999499</v>
      </c>
      <c r="AO157" s="105">
        <v>6.1278399999999502</v>
      </c>
      <c r="AP157" s="105">
        <v>6.2098800000000054</v>
      </c>
      <c r="AQ157" s="105">
        <v>6.2937799999999351</v>
      </c>
      <c r="AR157" s="105">
        <v>6.3792200000000152</v>
      </c>
      <c r="AS157" s="105">
        <v>6.4657400000000029</v>
      </c>
      <c r="AT157" s="105">
        <v>6.5525799999999998</v>
      </c>
      <c r="AU157" s="105">
        <v>6.6391199999997692</v>
      </c>
      <c r="AV157" s="105">
        <v>6.7253099999999284</v>
      </c>
      <c r="AW157" s="105">
        <v>6.8112999999998154</v>
      </c>
      <c r="AX157" s="105">
        <v>6.896908000000078</v>
      </c>
      <c r="AY157" s="105">
        <v>6.9819810000001077</v>
      </c>
      <c r="AZ157" s="105">
        <v>7.0663300000001144</v>
      </c>
      <c r="BA157" s="105">
        <v>7.1490000000001617</v>
      </c>
      <c r="BB157" s="105">
        <v>7.2319999999999469</v>
      </c>
      <c r="BC157" s="105">
        <v>7.3140000000003775</v>
      </c>
      <c r="BD157" s="105">
        <v>7.3950000000001035</v>
      </c>
    </row>
    <row r="158" spans="1:56" x14ac:dyDescent="0.2">
      <c r="A158" s="104" t="s">
        <v>107</v>
      </c>
      <c r="B158" s="105">
        <v>0.11049499999999252</v>
      </c>
      <c r="C158" s="105">
        <v>0.11431300000000004</v>
      </c>
      <c r="D158" s="105">
        <v>0.11827899999999765</v>
      </c>
      <c r="E158" s="105">
        <v>0.12235599999999869</v>
      </c>
      <c r="F158" s="105">
        <v>0.12648600000000174</v>
      </c>
      <c r="G158" s="105">
        <v>0.13061900000000226</v>
      </c>
      <c r="H158" s="105">
        <v>0.13474800000000595</v>
      </c>
      <c r="I158" s="105">
        <v>0.13886400000000568</v>
      </c>
      <c r="J158" s="105">
        <v>0.14303200000000058</v>
      </c>
      <c r="K158" s="105">
        <v>0.14729599999999554</v>
      </c>
      <c r="L158" s="105">
        <v>0.15170799999999643</v>
      </c>
      <c r="M158" s="105">
        <v>0.15624300000000138</v>
      </c>
      <c r="N158" s="105">
        <v>0.16088800000000206</v>
      </c>
      <c r="O158" s="105">
        <v>0.16561299999999882</v>
      </c>
      <c r="P158" s="105">
        <v>0.17039600000999913</v>
      </c>
      <c r="Q158" s="105">
        <v>0.17520400000000258</v>
      </c>
      <c r="R158" s="105">
        <v>0.18007499998000068</v>
      </c>
      <c r="S158" s="105">
        <v>0.18495000001999964</v>
      </c>
      <c r="T158" s="105">
        <v>0.18973799999999896</v>
      </c>
      <c r="U158" s="105">
        <v>0.19425199995999856</v>
      </c>
      <c r="V158" s="105">
        <v>0.19837500000000208</v>
      </c>
      <c r="W158" s="105">
        <v>0.20201599998000008</v>
      </c>
      <c r="X158" s="105">
        <v>0.20526600002000225</v>
      </c>
      <c r="Y158" s="105">
        <v>0.20834499999000042</v>
      </c>
      <c r="Z158" s="105">
        <v>0.21157899999000282</v>
      </c>
      <c r="AA158" s="105">
        <v>0.21519599999999969</v>
      </c>
      <c r="AB158" s="105">
        <v>0.21928299996999806</v>
      </c>
      <c r="AC158" s="105">
        <v>0.22373099999000173</v>
      </c>
      <c r="AD158" s="105">
        <v>0.2283759999999988</v>
      </c>
      <c r="AE158" s="105">
        <v>0.23295199999999516</v>
      </c>
      <c r="AF158" s="105">
        <v>0.23725800000000138</v>
      </c>
      <c r="AG158" s="105">
        <v>0.24127299999999852</v>
      </c>
      <c r="AH158" s="105">
        <v>0.24500600000000078</v>
      </c>
      <c r="AI158" s="105">
        <v>0.24849899999999883</v>
      </c>
      <c r="AJ158" s="105">
        <v>0.25177499999999686</v>
      </c>
      <c r="AK158" s="105">
        <v>0.25488600000000022</v>
      </c>
      <c r="AL158" s="105">
        <v>0.25783200000000261</v>
      </c>
      <c r="AM158" s="105">
        <v>0.26059399999999838</v>
      </c>
      <c r="AN158" s="105">
        <v>0.26317899999999811</v>
      </c>
      <c r="AO158" s="105">
        <v>0.26558099999999879</v>
      </c>
      <c r="AP158" s="105">
        <v>0.26781999999999762</v>
      </c>
      <c r="AQ158" s="105">
        <v>0.26984299999999778</v>
      </c>
      <c r="AR158" s="105">
        <v>0.27170299999999914</v>
      </c>
      <c r="AS158" s="105">
        <v>0.27352800000000171</v>
      </c>
      <c r="AT158" s="105">
        <v>0.27548399999999967</v>
      </c>
      <c r="AU158" s="105">
        <v>0.2776899999999986</v>
      </c>
      <c r="AV158" s="105">
        <v>0.2802080000000034</v>
      </c>
      <c r="AW158" s="105">
        <v>0.28300700000000051</v>
      </c>
      <c r="AX158" s="105">
        <v>0.2858590000000033</v>
      </c>
      <c r="AY158" s="105">
        <v>0.28850599999999693</v>
      </c>
      <c r="AZ158" s="105">
        <v>0.29074399999999928</v>
      </c>
      <c r="BA158" s="105">
        <v>0.29299999999999249</v>
      </c>
      <c r="BB158" s="105">
        <v>0.29400000000000187</v>
      </c>
      <c r="BC158" s="105">
        <v>0.29499999999999887</v>
      </c>
      <c r="BD158" s="105">
        <v>0.29599999999999477</v>
      </c>
    </row>
    <row r="159" spans="1:56" x14ac:dyDescent="0.2">
      <c r="A159" s="104" t="s">
        <v>184</v>
      </c>
      <c r="B159" s="105">
        <v>0.10951399999999605</v>
      </c>
      <c r="C159" s="105">
        <v>0.11942400003000118</v>
      </c>
      <c r="D159" s="105">
        <v>0.13053399997000331</v>
      </c>
      <c r="E159" s="105">
        <v>0.14224099999999851</v>
      </c>
      <c r="F159" s="105">
        <v>0.15370399997000081</v>
      </c>
      <c r="G159" s="105">
        <v>0.164413000000005</v>
      </c>
      <c r="H159" s="105">
        <v>0.17383599995999874</v>
      </c>
      <c r="I159" s="105">
        <v>0.18244299996999774</v>
      </c>
      <c r="J159" s="105">
        <v>0.19209300000000226</v>
      </c>
      <c r="K159" s="105">
        <v>0.20531300001000091</v>
      </c>
      <c r="L159" s="105">
        <v>0.22377500000000186</v>
      </c>
      <c r="M159" s="105">
        <v>0.24814400004000284</v>
      </c>
      <c r="N159" s="105">
        <v>0.27739599997999775</v>
      </c>
      <c r="O159" s="105">
        <v>0.30947900004000178</v>
      </c>
      <c r="P159" s="105">
        <v>0.34145499999000889</v>
      </c>
      <c r="Q159" s="105">
        <v>0.3710810000000011</v>
      </c>
      <c r="R159" s="105">
        <v>0.39793200002999507</v>
      </c>
      <c r="S159" s="105">
        <v>0.4223409999799963</v>
      </c>
      <c r="T159" s="105">
        <v>0.44379400001000524</v>
      </c>
      <c r="U159" s="105">
        <v>0.46186999999999978</v>
      </c>
      <c r="V159" s="105">
        <v>0.47644500000000878</v>
      </c>
      <c r="W159" s="105">
        <v>0.48749099996001027</v>
      </c>
      <c r="X159" s="105">
        <v>0.49551700003001481</v>
      </c>
      <c r="Y159" s="105">
        <v>0.50156600002000384</v>
      </c>
      <c r="Z159" s="105">
        <v>0.50709500004000507</v>
      </c>
      <c r="AA159" s="105">
        <v>0.51345499999999811</v>
      </c>
      <c r="AB159" s="105">
        <v>0.52230399998000188</v>
      </c>
      <c r="AC159" s="105">
        <v>0.53460800000999986</v>
      </c>
      <c r="AD159" s="105">
        <v>0.55042999994999842</v>
      </c>
      <c r="AE159" s="105">
        <v>0.56944699996000536</v>
      </c>
      <c r="AF159" s="105">
        <v>0.59226700000000698</v>
      </c>
      <c r="AG159" s="105">
        <v>0.61688600002999527</v>
      </c>
      <c r="AH159" s="105">
        <v>0.64565900001000032</v>
      </c>
      <c r="AI159" s="105">
        <v>0.68858600004999004</v>
      </c>
      <c r="AJ159" s="105">
        <v>0.75885500005001039</v>
      </c>
      <c r="AK159" s="105">
        <v>0.86486299999999383</v>
      </c>
      <c r="AL159" s="105">
        <v>1.0103799999800014</v>
      </c>
      <c r="AM159" s="105">
        <v>1.1896299997399968</v>
      </c>
      <c r="AN159" s="105">
        <v>1.3893400000800016</v>
      </c>
      <c r="AO159" s="105">
        <v>1.5907799995900054</v>
      </c>
      <c r="AP159" s="105">
        <v>1.7796799999700124</v>
      </c>
      <c r="AQ159" s="105">
        <v>1.9520500001199921</v>
      </c>
      <c r="AR159" s="105">
        <v>2.1095700003699944</v>
      </c>
      <c r="AS159" s="105">
        <v>2.2504700001799178</v>
      </c>
      <c r="AT159" s="105">
        <v>2.3744199996900441</v>
      </c>
      <c r="AU159" s="105">
        <v>2.4815399995499279</v>
      </c>
      <c r="AV159" s="105">
        <v>2.5698000000799874</v>
      </c>
      <c r="AW159" s="105">
        <v>2.639210000130066</v>
      </c>
      <c r="AX159" s="105">
        <v>2.6948489995699836</v>
      </c>
      <c r="AY159" s="105">
        <v>2.7439009998700947</v>
      </c>
      <c r="AZ159" s="105">
        <v>2.7918070000000053</v>
      </c>
      <c r="BA159" s="105">
        <v>2.8399999999999896</v>
      </c>
      <c r="BB159" s="105">
        <v>2.8889999999999083</v>
      </c>
      <c r="BC159" s="105">
        <v>2.9370000000000154</v>
      </c>
      <c r="BD159" s="105">
        <v>2.9840000000000075</v>
      </c>
    </row>
    <row r="160" spans="1:56" x14ac:dyDescent="0.2">
      <c r="A160" s="104" t="s">
        <v>185</v>
      </c>
      <c r="B160" s="105">
        <v>0.46202500000000746</v>
      </c>
      <c r="C160" s="105">
        <v>0.4701190000000034</v>
      </c>
      <c r="D160" s="105">
        <v>0.47547299999999665</v>
      </c>
      <c r="E160" s="105">
        <v>0.47891000000000361</v>
      </c>
      <c r="F160" s="105">
        <v>0.48168899999999326</v>
      </c>
      <c r="G160" s="105">
        <v>0.48477700000000223</v>
      </c>
      <c r="H160" s="105">
        <v>0.48834899999999881</v>
      </c>
      <c r="I160" s="105">
        <v>0.49228599999999678</v>
      </c>
      <c r="J160" s="105">
        <v>0.49691100000000343</v>
      </c>
      <c r="K160" s="105">
        <v>0.50249999999997597</v>
      </c>
      <c r="L160" s="105">
        <v>0.50926499999999741</v>
      </c>
      <c r="M160" s="105">
        <v>0.51741299999999846</v>
      </c>
      <c r="N160" s="105">
        <v>0.52694899999999956</v>
      </c>
      <c r="O160" s="105">
        <v>0.53739999999998689</v>
      </c>
      <c r="P160" s="105">
        <v>0.54814099999998966</v>
      </c>
      <c r="Q160" s="105">
        <v>0.55869900000001083</v>
      </c>
      <c r="R160" s="105">
        <v>0.56891699999998802</v>
      </c>
      <c r="S160" s="105">
        <v>0.57893800000003448</v>
      </c>
      <c r="T160" s="105">
        <v>0.58898599999998369</v>
      </c>
      <c r="U160" s="105">
        <v>0.59945400000000459</v>
      </c>
      <c r="V160" s="105">
        <v>0.61058200000001328</v>
      </c>
      <c r="W160" s="105">
        <v>0.62241799999999592</v>
      </c>
      <c r="X160" s="105">
        <v>0.6347930000000005</v>
      </c>
      <c r="Y160" s="105">
        <v>0.64758799999999717</v>
      </c>
      <c r="Z160" s="105">
        <v>0.6605630000200261</v>
      </c>
      <c r="AA160" s="105">
        <v>0.67354099999998296</v>
      </c>
      <c r="AB160" s="105">
        <v>0.68646299998000626</v>
      </c>
      <c r="AC160" s="105">
        <v>0.699298999959998</v>
      </c>
      <c r="AD160" s="105">
        <v>0.71199199999998286</v>
      </c>
      <c r="AE160" s="105">
        <v>0.72448400004000202</v>
      </c>
      <c r="AF160" s="105">
        <v>0.73671000000000086</v>
      </c>
      <c r="AG160" s="105">
        <v>0.7486580000200207</v>
      </c>
      <c r="AH160" s="105">
        <v>0.76025799996998256</v>
      </c>
      <c r="AI160" s="105">
        <v>0.7713839999900195</v>
      </c>
      <c r="AJ160" s="105">
        <v>0.78186400003998746</v>
      </c>
      <c r="AK160" s="105">
        <v>0.79159800000001013</v>
      </c>
      <c r="AL160" s="105">
        <v>0.80054299995999911</v>
      </c>
      <c r="AM160" s="105">
        <v>0.8087350000099931</v>
      </c>
      <c r="AN160" s="105">
        <v>0.81633500001000581</v>
      </c>
      <c r="AO160" s="105">
        <v>0.82353700002001307</v>
      </c>
      <c r="AP160" s="105">
        <v>0.83051899999999779</v>
      </c>
      <c r="AQ160" s="105">
        <v>0.83730399997000704</v>
      </c>
      <c r="AR160" s="105">
        <v>0.84390699998800112</v>
      </c>
      <c r="AS160" s="105">
        <v>0.85040000003901484</v>
      </c>
      <c r="AT160" s="105">
        <v>0.85686699997802751</v>
      </c>
      <c r="AU160" s="105">
        <v>0.86336299999997557</v>
      </c>
      <c r="AV160" s="105">
        <v>0.86992500003699402</v>
      </c>
      <c r="AW160" s="105">
        <v>0.87656200004098905</v>
      </c>
      <c r="AX160" s="105">
        <v>0.88324699999299905</v>
      </c>
      <c r="AY160" s="105">
        <v>0.88991800001999233</v>
      </c>
      <c r="AZ160" s="105">
        <v>0.89653600000001332</v>
      </c>
      <c r="BA160" s="105">
        <v>0.90299999999998881</v>
      </c>
      <c r="BB160" s="105">
        <v>0.90899999999999614</v>
      </c>
      <c r="BC160" s="105">
        <v>0.9160000000000027</v>
      </c>
      <c r="BD160" s="105">
        <v>0.92199999999998961</v>
      </c>
    </row>
    <row r="161" spans="1:56" x14ac:dyDescent="0.2">
      <c r="A161" s="104" t="s">
        <v>186</v>
      </c>
      <c r="B161" s="105">
        <v>20.548900004999425</v>
      </c>
      <c r="C161" s="105">
        <v>20.783700000000589</v>
      </c>
      <c r="D161" s="105">
        <v>21.011700003000453</v>
      </c>
      <c r="E161" s="105">
        <v>21.233500000000465</v>
      </c>
      <c r="F161" s="105">
        <v>21.451099996999375</v>
      </c>
      <c r="G161" s="105">
        <v>21.665600002999767</v>
      </c>
      <c r="H161" s="105">
        <v>21.877399997999881</v>
      </c>
      <c r="I161" s="105">
        <v>22.083800004000388</v>
      </c>
      <c r="J161" s="105">
        <v>22.279300003999385</v>
      </c>
      <c r="K161" s="105">
        <v>22.456900000000392</v>
      </c>
      <c r="L161" s="105">
        <v>22.612000000000229</v>
      </c>
      <c r="M161" s="105">
        <v>22.73979999999947</v>
      </c>
      <c r="N161" s="105">
        <v>22.842299999999529</v>
      </c>
      <c r="O161" s="105">
        <v>22.928900000000141</v>
      </c>
      <c r="P161" s="105">
        <v>23.013199999999646</v>
      </c>
      <c r="Q161" s="105">
        <v>23.10360000000005</v>
      </c>
      <c r="R161" s="105">
        <v>23.205300000000008</v>
      </c>
      <c r="S161" s="105">
        <v>23.31209999999966</v>
      </c>
      <c r="T161" s="105">
        <v>23.408400000000089</v>
      </c>
      <c r="U161" s="105">
        <v>23.47259999999963</v>
      </c>
      <c r="V161" s="105">
        <v>23.489399999999883</v>
      </c>
      <c r="W161" s="105">
        <v>23.454199999999485</v>
      </c>
      <c r="X161" s="105">
        <v>23.373400000000316</v>
      </c>
      <c r="Y161" s="105">
        <v>23.256000000000107</v>
      </c>
      <c r="Z161" s="105">
        <v>23.116199999999747</v>
      </c>
      <c r="AA161" s="105">
        <v>22.965100000000692</v>
      </c>
      <c r="AB161" s="105">
        <v>22.804199999999682</v>
      </c>
      <c r="AC161" s="105">
        <v>22.632800000000831</v>
      </c>
      <c r="AD161" s="105">
        <v>22.458099999999455</v>
      </c>
      <c r="AE161" s="105">
        <v>22.288100000000139</v>
      </c>
      <c r="AF161" s="105">
        <v>22.128099999999971</v>
      </c>
      <c r="AG161" s="105">
        <v>21.984099999998929</v>
      </c>
      <c r="AH161" s="105">
        <v>21.854699999999454</v>
      </c>
      <c r="AI161" s="105">
        <v>21.728899999999083</v>
      </c>
      <c r="AJ161" s="105">
        <v>21.591200000000072</v>
      </c>
      <c r="AK161" s="105">
        <v>21.431000000000882</v>
      </c>
      <c r="AL161" s="105">
        <v>21.243899995999485</v>
      </c>
      <c r="AM161" s="105">
        <v>21.036100000999273</v>
      </c>
      <c r="AN161" s="105">
        <v>20.821100003999504</v>
      </c>
      <c r="AO161" s="105">
        <v>20.617999995999771</v>
      </c>
      <c r="AP161" s="105">
        <v>20.440299999999969</v>
      </c>
      <c r="AQ161" s="105">
        <v>20.293000002000024</v>
      </c>
      <c r="AR161" s="105">
        <v>20.171299997000165</v>
      </c>
      <c r="AS161" s="105">
        <v>20.068199994999862</v>
      </c>
      <c r="AT161" s="105">
        <v>19.972700003000142</v>
      </c>
      <c r="AU161" s="105">
        <v>19.876599995999857</v>
      </c>
      <c r="AV161" s="105">
        <v>19.778100000999963</v>
      </c>
      <c r="AW161" s="105">
        <v>19.67930000299982</v>
      </c>
      <c r="AX161" s="105">
        <v>19.580634003999918</v>
      </c>
      <c r="AY161" s="105">
        <v>19.483359995000029</v>
      </c>
      <c r="AZ161" s="105">
        <v>19.388362000000043</v>
      </c>
      <c r="BA161" s="105">
        <v>19.295000000000126</v>
      </c>
      <c r="BB161" s="105">
        <v>19.20200000000019</v>
      </c>
      <c r="BC161" s="105">
        <v>19.109999999999886</v>
      </c>
      <c r="BD161" s="105">
        <v>19.018000000000132</v>
      </c>
    </row>
    <row r="162" spans="1:56" x14ac:dyDescent="0.2">
      <c r="A162" s="104" t="s">
        <v>36</v>
      </c>
      <c r="B162" s="105">
        <v>130.12300000000809</v>
      </c>
      <c r="C162" s="105">
        <v>130.80500000000174</v>
      </c>
      <c r="D162" s="105">
        <v>131.51399999999708</v>
      </c>
      <c r="E162" s="105">
        <v>132.25100000000185</v>
      </c>
      <c r="F162" s="105">
        <v>133.00899999999305</v>
      </c>
      <c r="G162" s="105">
        <v>133.78399999999684</v>
      </c>
      <c r="H162" s="105">
        <v>134.58000000000456</v>
      </c>
      <c r="I162" s="105">
        <v>135.40300000000676</v>
      </c>
      <c r="J162" s="105">
        <v>136.25500000000071</v>
      </c>
      <c r="K162" s="105">
        <v>137.14099999999328</v>
      </c>
      <c r="L162" s="105">
        <v>138.05900000000196</v>
      </c>
      <c r="M162" s="105">
        <v>139.00200000000191</v>
      </c>
      <c r="N162" s="105">
        <v>139.96500000000466</v>
      </c>
      <c r="O162" s="105">
        <v>140.9470000000002</v>
      </c>
      <c r="P162" s="105">
        <v>141.95100001000367</v>
      </c>
      <c r="Q162" s="105">
        <v>142.97100003000381</v>
      </c>
      <c r="R162" s="105">
        <v>144.01199996000244</v>
      </c>
      <c r="S162" s="105">
        <v>145.05199995999411</v>
      </c>
      <c r="T162" s="105">
        <v>146.03599995999488</v>
      </c>
      <c r="U162" s="105">
        <v>146.89099995999413</v>
      </c>
      <c r="V162" s="105">
        <v>147.5640000399969</v>
      </c>
      <c r="W162" s="105">
        <v>148.03599999999486</v>
      </c>
      <c r="X162" s="105">
        <v>148.31800003000473</v>
      </c>
      <c r="Y162" s="105">
        <v>148.43100002999938</v>
      </c>
      <c r="Z162" s="105">
        <v>148.41200000999558</v>
      </c>
      <c r="AA162" s="105">
        <v>148.28899997000437</v>
      </c>
      <c r="AB162" s="105">
        <v>148.07399999000299</v>
      </c>
      <c r="AC162" s="105">
        <v>147.76799997999709</v>
      </c>
      <c r="AD162" s="105">
        <v>147.38099995999931</v>
      </c>
      <c r="AE162" s="105">
        <v>146.92000000000397</v>
      </c>
      <c r="AF162" s="105">
        <v>146.39700002000265</v>
      </c>
      <c r="AG162" s="105">
        <v>145.81499996999375</v>
      </c>
      <c r="AH162" s="105">
        <v>145.19499994999998</v>
      </c>
      <c r="AI162" s="105">
        <v>144.58500000999422</v>
      </c>
      <c r="AJ162" s="105">
        <v>144.04500003000291</v>
      </c>
      <c r="AK162" s="105">
        <v>143.61800001000285</v>
      </c>
      <c r="AL162" s="105">
        <v>143.32300001000164</v>
      </c>
      <c r="AM162" s="105">
        <v>143.15000000000217</v>
      </c>
      <c r="AN162" s="105">
        <v>143.08299997999265</v>
      </c>
      <c r="AO162" s="105">
        <v>143.0930000300055</v>
      </c>
      <c r="AP162" s="105">
        <v>143.15399997000338</v>
      </c>
      <c r="AQ162" s="105">
        <v>143.26399995999844</v>
      </c>
      <c r="AR162" s="105">
        <v>143.42100002999805</v>
      </c>
      <c r="AS162" s="105">
        <v>143.59699998000542</v>
      </c>
      <c r="AT162" s="105">
        <v>143.76099999000141</v>
      </c>
      <c r="AU162" s="105">
        <v>143.8879999599952</v>
      </c>
      <c r="AV162" s="105">
        <v>143.96499997999717</v>
      </c>
      <c r="AW162" s="105">
        <v>143.98999999000281</v>
      </c>
      <c r="AX162" s="105">
        <v>143.96470897999376</v>
      </c>
      <c r="AY162" s="105">
        <v>143.89555100999661</v>
      </c>
      <c r="AZ162" s="105">
        <v>143.78684199999546</v>
      </c>
      <c r="BA162" s="105">
        <v>143.6359999999942</v>
      </c>
      <c r="BB162" s="105">
        <v>143.44099999999833</v>
      </c>
      <c r="BC162" s="105">
        <v>143.20400000000407</v>
      </c>
      <c r="BD162" s="105">
        <v>142.92399999999574</v>
      </c>
    </row>
    <row r="163" spans="1:56" x14ac:dyDescent="0.2">
      <c r="A163" s="104" t="s">
        <v>187</v>
      </c>
      <c r="B163" s="105">
        <v>3.7545400001000497</v>
      </c>
      <c r="C163" s="105">
        <v>3.8683400000999746</v>
      </c>
      <c r="D163" s="105">
        <v>3.983700000400149</v>
      </c>
      <c r="E163" s="105">
        <v>4.1023200002997733</v>
      </c>
      <c r="F163" s="105">
        <v>4.226800000099959</v>
      </c>
      <c r="G163" s="105">
        <v>4.3590899999998722</v>
      </c>
      <c r="H163" s="105">
        <v>4.4995100002000559</v>
      </c>
      <c r="I163" s="105">
        <v>4.6476099996000606</v>
      </c>
      <c r="J163" s="105">
        <v>4.8037299995000442</v>
      </c>
      <c r="K163" s="105">
        <v>4.9680700000999796</v>
      </c>
      <c r="L163" s="105">
        <v>5.1407199998000417</v>
      </c>
      <c r="M163" s="105">
        <v>5.315030000000081</v>
      </c>
      <c r="N163" s="105">
        <v>5.4893199997000295</v>
      </c>
      <c r="O163" s="105">
        <v>5.6736099996999974</v>
      </c>
      <c r="P163" s="105">
        <v>5.8819100003000173</v>
      </c>
      <c r="Q163" s="105">
        <v>6.1201099997000048</v>
      </c>
      <c r="R163" s="105">
        <v>6.4076699999000493</v>
      </c>
      <c r="S163" s="105">
        <v>6.732129999699918</v>
      </c>
      <c r="T163" s="105">
        <v>7.030180000299997</v>
      </c>
      <c r="U163" s="105">
        <v>7.2160300005000586</v>
      </c>
      <c r="V163" s="105">
        <v>7.2358000002999976</v>
      </c>
      <c r="W163" s="105">
        <v>7.0517600001999616</v>
      </c>
      <c r="X163" s="105">
        <v>6.70184999980005</v>
      </c>
      <c r="Y163" s="105">
        <v>6.2999100000001009</v>
      </c>
      <c r="Z163" s="105">
        <v>6.0051000004999411</v>
      </c>
      <c r="AA163" s="105">
        <v>5.9280799996999765</v>
      </c>
      <c r="AB163" s="105">
        <v>6.1151699998000337</v>
      </c>
      <c r="AC163" s="105">
        <v>6.5223799995999938</v>
      </c>
      <c r="AD163" s="105">
        <v>7.059809999800013</v>
      </c>
      <c r="AE163" s="105">
        <v>7.5932399999999962</v>
      </c>
      <c r="AF163" s="105">
        <v>8.0256999999999987</v>
      </c>
      <c r="AG163" s="105">
        <v>8.3294099999999087</v>
      </c>
      <c r="AH163" s="105">
        <v>8.5362000000000098</v>
      </c>
      <c r="AI163" s="105">
        <v>8.680350000000054</v>
      </c>
      <c r="AJ163" s="105">
        <v>8.8184400000000362</v>
      </c>
      <c r="AK163" s="105">
        <v>8.9917399999999983</v>
      </c>
      <c r="AL163" s="105">
        <v>9.2065799999999189</v>
      </c>
      <c r="AM163" s="105">
        <v>9.4473999999998952</v>
      </c>
      <c r="AN163" s="105">
        <v>9.708169999999992</v>
      </c>
      <c r="AO163" s="105">
        <v>9.9774500000000383</v>
      </c>
      <c r="AP163" s="105">
        <v>10.246800000000032</v>
      </c>
      <c r="AQ163" s="105">
        <v>10.516099999999994</v>
      </c>
      <c r="AR163" s="105">
        <v>10.788900000000009</v>
      </c>
      <c r="AS163" s="105">
        <v>11.065199999999908</v>
      </c>
      <c r="AT163" s="105">
        <v>11.345400000000026</v>
      </c>
      <c r="AU163" s="105">
        <v>11.629600000000201</v>
      </c>
      <c r="AV163" s="105">
        <v>11.917500000000686</v>
      </c>
      <c r="AW163" s="105">
        <v>12.208399998000136</v>
      </c>
      <c r="AX163" s="105">
        <v>12.501156002999691</v>
      </c>
      <c r="AY163" s="105">
        <v>12.79441199800025</v>
      </c>
      <c r="AZ163" s="105">
        <v>13.087172999999845</v>
      </c>
      <c r="BA163" s="105">
        <v>13.379000000000138</v>
      </c>
      <c r="BB163" s="105">
        <v>13.668999999999377</v>
      </c>
      <c r="BC163" s="105">
        <v>13.961000000000528</v>
      </c>
      <c r="BD163" s="105">
        <v>14.252000000000528</v>
      </c>
    </row>
    <row r="164" spans="1:56" x14ac:dyDescent="0.2">
      <c r="A164" s="104" t="s">
        <v>195</v>
      </c>
      <c r="B164" s="105">
        <v>5.8363900000000477</v>
      </c>
      <c r="C164" s="105">
        <v>6.1009900000002828</v>
      </c>
      <c r="D164" s="105">
        <v>6.3938899999999981</v>
      </c>
      <c r="E164" s="105">
        <v>6.7140999999999877</v>
      </c>
      <c r="F164" s="105">
        <v>7.0593299999997923</v>
      </c>
      <c r="G164" s="105">
        <v>7.4286999999998002</v>
      </c>
      <c r="H164" s="105">
        <v>7.8186099999999685</v>
      </c>
      <c r="I164" s="105">
        <v>8.2316000000001317</v>
      </c>
      <c r="J164" s="105">
        <v>8.6798400000002474</v>
      </c>
      <c r="K164" s="105">
        <v>9.1796199999998365</v>
      </c>
      <c r="L164" s="105">
        <v>9.7406000000000752</v>
      </c>
      <c r="M164" s="105">
        <v>10.366699999999978</v>
      </c>
      <c r="N164" s="105">
        <v>11.048100000000163</v>
      </c>
      <c r="O164" s="105">
        <v>11.763799999999911</v>
      </c>
      <c r="P164" s="105">
        <v>12.484999999999527</v>
      </c>
      <c r="Q164" s="105">
        <v>13.189100000000037</v>
      </c>
      <c r="R164" s="105">
        <v>13.869000004999769</v>
      </c>
      <c r="S164" s="105">
        <v>14.525700001000526</v>
      </c>
      <c r="T164" s="105">
        <v>15.155199997000834</v>
      </c>
      <c r="U164" s="105">
        <v>15.75589999700064</v>
      </c>
      <c r="V164" s="105">
        <v>16.326799996999515</v>
      </c>
      <c r="W164" s="105">
        <v>16.867800001999989</v>
      </c>
      <c r="X164" s="105">
        <v>17.378799999999202</v>
      </c>
      <c r="Y164" s="105">
        <v>17.859799998999605</v>
      </c>
      <c r="Z164" s="105">
        <v>18.311099998999445</v>
      </c>
      <c r="AA164" s="105">
        <v>18.735800004999589</v>
      </c>
      <c r="AB164" s="105">
        <v>19.13159999700008</v>
      </c>
      <c r="AC164" s="105">
        <v>19.505600003999533</v>
      </c>
      <c r="AD164" s="105">
        <v>19.882500002999578</v>
      </c>
      <c r="AE164" s="105">
        <v>20.294400001999566</v>
      </c>
      <c r="AF164" s="105">
        <v>20.764300002001061</v>
      </c>
      <c r="AG164" s="105">
        <v>21.303600005000224</v>
      </c>
      <c r="AH164" s="105">
        <v>21.906299998000218</v>
      </c>
      <c r="AI164" s="105">
        <v>22.556399999999623</v>
      </c>
      <c r="AJ164" s="105">
        <v>23.22889999599958</v>
      </c>
      <c r="AK164" s="105">
        <v>23.905699999000458</v>
      </c>
      <c r="AL164" s="105">
        <v>24.578299997999885</v>
      </c>
      <c r="AM164" s="105">
        <v>25.252599998999223</v>
      </c>
      <c r="AN164" s="105">
        <v>25.940799996999917</v>
      </c>
      <c r="AO164" s="105">
        <v>26.661500001000181</v>
      </c>
      <c r="AP164" s="105">
        <v>27.425699999999235</v>
      </c>
      <c r="AQ164" s="105">
        <v>28.237999998000863</v>
      </c>
      <c r="AR164" s="105">
        <v>29.086400002000495</v>
      </c>
      <c r="AS164" s="105">
        <v>29.944500001999891</v>
      </c>
      <c r="AT164" s="105">
        <v>30.776700005000706</v>
      </c>
      <c r="AU164" s="105">
        <v>31.557099998999465</v>
      </c>
      <c r="AV164" s="105">
        <v>32.275700003999269</v>
      </c>
      <c r="AW164" s="105">
        <v>32.938200003000645</v>
      </c>
      <c r="AX164" s="105">
        <v>33.554342997999463</v>
      </c>
      <c r="AY164" s="105">
        <v>34.140661997999601</v>
      </c>
      <c r="AZ164" s="105">
        <v>34.709639999999432</v>
      </c>
      <c r="BA164" s="105">
        <v>35.262999999999565</v>
      </c>
      <c r="BB164" s="105">
        <v>35.796000000000483</v>
      </c>
      <c r="BC164" s="105">
        <v>36.311000000000149</v>
      </c>
      <c r="BD164" s="105">
        <v>36.80900000000095</v>
      </c>
    </row>
    <row r="165" spans="1:56" x14ac:dyDescent="0.2">
      <c r="A165" s="104" t="s">
        <v>197</v>
      </c>
      <c r="B165" s="105">
        <v>8.6400000000001889</v>
      </c>
      <c r="C165" s="105">
        <v>8.7110000000001691</v>
      </c>
      <c r="D165" s="105">
        <v>8.7900000000000276</v>
      </c>
      <c r="E165" s="105">
        <v>8.8739999999998815</v>
      </c>
      <c r="F165" s="105">
        <v>8.9619999999998683</v>
      </c>
      <c r="G165" s="105">
        <v>9.0519999999998806</v>
      </c>
      <c r="H165" s="105">
        <v>9.1409999999998011</v>
      </c>
      <c r="I165" s="105">
        <v>9.2279999999998434</v>
      </c>
      <c r="J165" s="105">
        <v>9.3169999999999806</v>
      </c>
      <c r="K165" s="105">
        <v>9.4040000000001331</v>
      </c>
      <c r="L165" s="105">
        <v>9.4889999999999723</v>
      </c>
      <c r="M165" s="105">
        <v>9.5729999999999063</v>
      </c>
      <c r="N165" s="105">
        <v>9.653000000000036</v>
      </c>
      <c r="O165" s="105">
        <v>9.7309999999999839</v>
      </c>
      <c r="P165" s="105">
        <v>9.8019999999999516</v>
      </c>
      <c r="Q165" s="105">
        <v>9.8670000000000258</v>
      </c>
      <c r="R165" s="105">
        <v>9.9229999999999681</v>
      </c>
      <c r="S165" s="105">
        <v>9.9690000000000332</v>
      </c>
      <c r="T165" s="105">
        <v>10.012999999999966</v>
      </c>
      <c r="U165" s="105">
        <v>10.066000000000036</v>
      </c>
      <c r="V165" s="105">
        <v>10.131999999999987</v>
      </c>
      <c r="W165" s="105">
        <v>10.219000000000047</v>
      </c>
      <c r="X165" s="105">
        <v>10.318999999999932</v>
      </c>
      <c r="Y165" s="105">
        <v>10.414999999999933</v>
      </c>
      <c r="Z165" s="105">
        <v>10.481999999999969</v>
      </c>
      <c r="AA165" s="105">
        <v>10.503999999999948</v>
      </c>
      <c r="AB165" s="105">
        <v>10.476000000000116</v>
      </c>
      <c r="AC165" s="105">
        <v>10.401000000000115</v>
      </c>
      <c r="AD165" s="105">
        <v>10.300000000000134</v>
      </c>
      <c r="AE165" s="105">
        <v>10.193999999999917</v>
      </c>
      <c r="AF165" s="105">
        <v>10.099999999999985</v>
      </c>
      <c r="AG165" s="105">
        <v>10.026000000000012</v>
      </c>
      <c r="AH165" s="105">
        <v>9.9670000000000805</v>
      </c>
      <c r="AI165" s="105">
        <v>9.9170000000000371</v>
      </c>
      <c r="AJ165" s="105">
        <v>9.8730000000000633</v>
      </c>
      <c r="AK165" s="105">
        <v>9.8309999999998858</v>
      </c>
      <c r="AL165" s="105">
        <v>9.7909999999999435</v>
      </c>
      <c r="AM165" s="105">
        <v>9.7539999999999143</v>
      </c>
      <c r="AN165" s="105">
        <v>9.7210000000000214</v>
      </c>
      <c r="AO165" s="105">
        <v>9.6870000000000207</v>
      </c>
      <c r="AP165" s="105">
        <v>9.654000000000071</v>
      </c>
      <c r="AQ165" s="105">
        <v>9.6189999999999785</v>
      </c>
      <c r="AR165" s="105">
        <v>9.5830000000000268</v>
      </c>
      <c r="AS165" s="105">
        <v>9.5470000000001018</v>
      </c>
      <c r="AT165" s="105">
        <v>9.5120000000000058</v>
      </c>
      <c r="AU165" s="105">
        <v>9.4790000000000223</v>
      </c>
      <c r="AV165" s="105">
        <v>9.4490000000000105</v>
      </c>
      <c r="AW165" s="105">
        <v>9.4199999999999591</v>
      </c>
      <c r="AX165" s="105">
        <v>9.3909999999999378</v>
      </c>
      <c r="AY165" s="105">
        <v>9.3629999999999196</v>
      </c>
      <c r="AZ165" s="105">
        <v>9.3339999999999819</v>
      </c>
      <c r="BA165" s="105">
        <v>9.3030000000000062</v>
      </c>
      <c r="BB165" s="105">
        <v>9.2710000000000896</v>
      </c>
      <c r="BC165" s="105">
        <v>9.2379999999999995</v>
      </c>
      <c r="BD165" s="105">
        <v>9.2050000000000249</v>
      </c>
    </row>
    <row r="166" spans="1:56" x14ac:dyDescent="0.2">
      <c r="A166" s="104" t="s">
        <v>209</v>
      </c>
      <c r="B166" s="105">
        <v>13.7890679999997</v>
      </c>
      <c r="C166" s="105">
        <v>14.211053000000037</v>
      </c>
      <c r="D166" s="105">
        <v>14.649817999999854</v>
      </c>
      <c r="E166" s="105">
        <v>15.109172999999815</v>
      </c>
      <c r="F166" s="105">
        <v>15.591959000000278</v>
      </c>
      <c r="G166" s="105">
        <v>16.100708000000321</v>
      </c>
      <c r="H166" s="105">
        <v>16.636011000000135</v>
      </c>
      <c r="I166" s="105">
        <v>17.195698999999831</v>
      </c>
      <c r="J166" s="105">
        <v>17.780215000000013</v>
      </c>
      <c r="K166" s="105">
        <v>18.391062000000616</v>
      </c>
      <c r="L166" s="105">
        <v>19.027491999999672</v>
      </c>
      <c r="M166" s="105">
        <v>19.691409999999937</v>
      </c>
      <c r="N166" s="105">
        <v>20.379756000000082</v>
      </c>
      <c r="O166" s="105">
        <v>21.079446000000548</v>
      </c>
      <c r="P166" s="105">
        <v>21.775449000000016</v>
      </c>
      <c r="Q166" s="105">
        <v>22.454000000000292</v>
      </c>
      <c r="R166" s="105">
        <v>23.110280999999482</v>
      </c>
      <c r="S166" s="105">
        <v>23.751042999999186</v>
      </c>
      <c r="T166" s="105">
        <v>24.382748000000042</v>
      </c>
      <c r="U166" s="105">
        <v>25.021349999999725</v>
      </c>
      <c r="V166" s="105">
        <v>25.677012000000133</v>
      </c>
      <c r="W166" s="105">
        <v>26.351784999999193</v>
      </c>
      <c r="X166" s="105">
        <v>27.045540000001044</v>
      </c>
      <c r="Y166" s="105">
        <v>27.761230000000079</v>
      </c>
      <c r="Z166" s="105">
        <v>28.499845999999334</v>
      </c>
      <c r="AA166" s="105">
        <v>29.26743199999963</v>
      </c>
      <c r="AB166" s="105">
        <v>30.062957999999295</v>
      </c>
      <c r="AC166" s="105">
        <v>30.890044000000568</v>
      </c>
      <c r="AD166" s="105">
        <v>31.748444000000525</v>
      </c>
      <c r="AE166" s="105">
        <v>32.637662999999407</v>
      </c>
      <c r="AF166" s="105">
        <v>33.557266999999946</v>
      </c>
      <c r="AG166" s="105">
        <v>34.506470999999394</v>
      </c>
      <c r="AH166" s="105">
        <v>35.48499800000009</v>
      </c>
      <c r="AI166" s="105">
        <v>36.491679000000055</v>
      </c>
      <c r="AJ166" s="105">
        <v>37.525613999999408</v>
      </c>
      <c r="AK166" s="105">
        <v>38.583730999999887</v>
      </c>
      <c r="AL166" s="105">
        <v>39.666278000000972</v>
      </c>
      <c r="AM166" s="105">
        <v>40.770265000000137</v>
      </c>
      <c r="AN166" s="105">
        <v>41.890007999999156</v>
      </c>
      <c r="AO166" s="105">
        <v>43.019765999999898</v>
      </c>
      <c r="AP166" s="105">
        <v>44.153190999999737</v>
      </c>
      <c r="AQ166" s="105">
        <v>45.291700000000212</v>
      </c>
      <c r="AR166" s="105">
        <v>46.43602599999889</v>
      </c>
      <c r="AS166" s="105">
        <v>47.578705999999677</v>
      </c>
      <c r="AT166" s="105">
        <v>48.714586999999291</v>
      </c>
      <c r="AU166" s="105">
        <v>49.838489000000337</v>
      </c>
      <c r="AV166" s="105">
        <v>50.946807999999336</v>
      </c>
      <c r="AW166" s="105">
        <v>52.046374000000085</v>
      </c>
      <c r="AX166" s="105">
        <v>53.158529000000399</v>
      </c>
      <c r="AY166" s="105">
        <v>54.313100999999065</v>
      </c>
      <c r="AZ166" s="105">
        <v>55.530977000001144</v>
      </c>
      <c r="BA166" s="105">
        <v>59.313000000000635</v>
      </c>
      <c r="BB166" s="105">
        <v>60.732999999998285</v>
      </c>
      <c r="BC166" s="105">
        <v>62.173999999999701</v>
      </c>
      <c r="BD166" s="105">
        <v>63.630999999999617</v>
      </c>
    </row>
    <row r="167" spans="1:56" x14ac:dyDescent="0.2">
      <c r="A167" s="104" t="s">
        <v>196</v>
      </c>
      <c r="B167" s="105">
        <v>4.2575099999999972</v>
      </c>
      <c r="C167" s="105">
        <v>4.3884600000000873</v>
      </c>
      <c r="D167" s="105">
        <v>4.5251099999999109</v>
      </c>
      <c r="E167" s="105">
        <v>4.6644399999999253</v>
      </c>
      <c r="F167" s="105">
        <v>4.8023500000000379</v>
      </c>
      <c r="G167" s="105">
        <v>4.9362099999999947</v>
      </c>
      <c r="H167" s="105">
        <v>5.064669999999948</v>
      </c>
      <c r="I167" s="105">
        <v>5.1895400000001199</v>
      </c>
      <c r="J167" s="105">
        <v>5.3152699999999458</v>
      </c>
      <c r="K167" s="105">
        <v>5.448110000000141</v>
      </c>
      <c r="L167" s="105">
        <v>5.5926499999999688</v>
      </c>
      <c r="M167" s="105">
        <v>5.7503399999998326</v>
      </c>
      <c r="N167" s="105">
        <v>5.9200599999999879</v>
      </c>
      <c r="O167" s="105">
        <v>6.1004900000001019</v>
      </c>
      <c r="P167" s="105">
        <v>6.2893299999999615</v>
      </c>
      <c r="Q167" s="105">
        <v>6.484739999999837</v>
      </c>
      <c r="R167" s="105">
        <v>6.6861600000000969</v>
      </c>
      <c r="S167" s="105">
        <v>6.8938999999999968</v>
      </c>
      <c r="T167" s="105">
        <v>7.1079800000001665</v>
      </c>
      <c r="U167" s="105">
        <v>7.3286000000000486</v>
      </c>
      <c r="V167" s="105">
        <v>7.5556199999999754</v>
      </c>
      <c r="W167" s="105">
        <v>7.7896499999998445</v>
      </c>
      <c r="X167" s="105">
        <v>8.0297299999999296</v>
      </c>
      <c r="Y167" s="105">
        <v>8.2721700000001555</v>
      </c>
      <c r="Z167" s="105">
        <v>8.5121700000001272</v>
      </c>
      <c r="AA167" s="105">
        <v>8.746610000000274</v>
      </c>
      <c r="AB167" s="105">
        <v>8.9740800000002086</v>
      </c>
      <c r="AC167" s="105">
        <v>9.1965299999997594</v>
      </c>
      <c r="AD167" s="105">
        <v>9.4183900000000875</v>
      </c>
      <c r="AE167" s="105">
        <v>9.6459599999999579</v>
      </c>
      <c r="AF167" s="105">
        <v>9.8840500000001033</v>
      </c>
      <c r="AG167" s="105">
        <v>10.134500000000129</v>
      </c>
      <c r="AH167" s="105">
        <v>10.396900000000064</v>
      </c>
      <c r="AI167" s="105">
        <v>10.671000000000102</v>
      </c>
      <c r="AJ167" s="105">
        <v>10.955900000000062</v>
      </c>
      <c r="AK167" s="105">
        <v>11.251300000000063</v>
      </c>
      <c r="AL167" s="105">
        <v>11.55679999999982</v>
      </c>
      <c r="AM167" s="105">
        <v>11.873599999999929</v>
      </c>
      <c r="AN167" s="105">
        <v>12.204000000000054</v>
      </c>
      <c r="AO167" s="105">
        <v>12.550899999999901</v>
      </c>
      <c r="AP167" s="105">
        <v>12.916200000000035</v>
      </c>
      <c r="AQ167" s="105">
        <v>13.300899999999821</v>
      </c>
      <c r="AR167" s="105">
        <v>13.703500000000068</v>
      </c>
      <c r="AS167" s="105">
        <v>14.120299999999908</v>
      </c>
      <c r="AT167" s="105">
        <v>14.546100000000125</v>
      </c>
      <c r="AU167" s="105">
        <v>14.97700000000002</v>
      </c>
      <c r="AV167" s="105">
        <v>15.411600000000607</v>
      </c>
      <c r="AW167" s="105">
        <v>15.850599999999968</v>
      </c>
      <c r="AX167" s="105">
        <v>16.294269999999678</v>
      </c>
      <c r="AY167" s="105">
        <v>16.743859000000167</v>
      </c>
      <c r="AZ167" s="105">
        <v>17.200153999999394</v>
      </c>
      <c r="BA167" s="105">
        <v>17.662999999999577</v>
      </c>
      <c r="BB167" s="105">
        <v>18.131999999999884</v>
      </c>
      <c r="BC167" s="105">
        <v>18.606999999999665</v>
      </c>
      <c r="BD167" s="105">
        <v>19.08900000000056</v>
      </c>
    </row>
    <row r="168" spans="1:56" x14ac:dyDescent="0.2">
      <c r="A168" s="104" t="s">
        <v>200</v>
      </c>
      <c r="B168" s="105">
        <v>2.0722900000000233</v>
      </c>
      <c r="C168" s="105">
        <v>2.110970000000016</v>
      </c>
      <c r="D168" s="105">
        <v>2.1505199999999798</v>
      </c>
      <c r="E168" s="105">
        <v>2.1896399999999434</v>
      </c>
      <c r="F168" s="105">
        <v>2.2264000000000288</v>
      </c>
      <c r="G168" s="105">
        <v>2.2597499999999</v>
      </c>
      <c r="H168" s="105">
        <v>2.2888900000000434</v>
      </c>
      <c r="I168" s="105">
        <v>2.315009999999984</v>
      </c>
      <c r="J168" s="105">
        <v>2.3414300000000003</v>
      </c>
      <c r="K168" s="105">
        <v>2.3726099999999422</v>
      </c>
      <c r="L168" s="105">
        <v>2.4116999999999202</v>
      </c>
      <c r="M168" s="105">
        <v>2.4603900000000229</v>
      </c>
      <c r="N168" s="105">
        <v>2.5175800000000246</v>
      </c>
      <c r="O168" s="105">
        <v>2.5802600000000289</v>
      </c>
      <c r="P168" s="105">
        <v>2.6439500000000495</v>
      </c>
      <c r="Q168" s="105">
        <v>2.7055300000000142</v>
      </c>
      <c r="R168" s="105">
        <v>2.7635900000000166</v>
      </c>
      <c r="S168" s="105">
        <v>2.819600000000023</v>
      </c>
      <c r="T168" s="105">
        <v>2.8768900000000381</v>
      </c>
      <c r="U168" s="105">
        <v>2.9402599999999923</v>
      </c>
      <c r="V168" s="105">
        <v>3.0129500000000866</v>
      </c>
      <c r="W168" s="105">
        <v>3.0965700000001259</v>
      </c>
      <c r="X168" s="105">
        <v>3.1894300000000086</v>
      </c>
      <c r="Y168" s="105">
        <v>3.2875900000000224</v>
      </c>
      <c r="Z168" s="105">
        <v>3.385350000000134</v>
      </c>
      <c r="AA168" s="105">
        <v>3.478779999999936</v>
      </c>
      <c r="AB168" s="105">
        <v>3.5661300000001761</v>
      </c>
      <c r="AC168" s="105">
        <v>3.6491399999998539</v>
      </c>
      <c r="AD168" s="105">
        <v>3.7314399999998575</v>
      </c>
      <c r="AE168" s="105">
        <v>3.8184599999999582</v>
      </c>
      <c r="AF168" s="105">
        <v>3.9139599999999661</v>
      </c>
      <c r="AG168" s="105">
        <v>4.018779999999885</v>
      </c>
      <c r="AH168" s="105">
        <v>4.131209999999947</v>
      </c>
      <c r="AI168" s="105">
        <v>4.2493000000000407</v>
      </c>
      <c r="AJ168" s="105">
        <v>4.3700400000001984</v>
      </c>
      <c r="AK168" s="105">
        <v>4.4910400000000275</v>
      </c>
      <c r="AL168" s="105">
        <v>4.6118999999999248</v>
      </c>
      <c r="AM168" s="105">
        <v>4.7325299999999801</v>
      </c>
      <c r="AN168" s="105">
        <v>4.8511100000000305</v>
      </c>
      <c r="AO168" s="105">
        <v>4.965519999999958</v>
      </c>
      <c r="AP168" s="105">
        <v>5.0742499999999851</v>
      </c>
      <c r="AQ168" s="105">
        <v>5.1760200000000642</v>
      </c>
      <c r="AR168" s="105">
        <v>5.2709599999999668</v>
      </c>
      <c r="AS168" s="105">
        <v>5.3608400000000538</v>
      </c>
      <c r="AT168" s="105">
        <v>5.448340000000055</v>
      </c>
      <c r="AU168" s="105">
        <v>5.5352600000000178</v>
      </c>
      <c r="AV168" s="105">
        <v>5.6224499999999686</v>
      </c>
      <c r="AW168" s="105">
        <v>5.7088400000000128</v>
      </c>
      <c r="AX168" s="105">
        <v>5.7919009999999549</v>
      </c>
      <c r="AY168" s="105">
        <v>5.868103999999926</v>
      </c>
      <c r="AZ168" s="105">
        <v>5.9350529999999555</v>
      </c>
      <c r="BA168" s="105">
        <v>5.9919999999999689</v>
      </c>
      <c r="BB168" s="105">
        <v>6.0400000000000622</v>
      </c>
      <c r="BC168" s="105">
        <v>6.0810000000000839</v>
      </c>
      <c r="BD168" s="105">
        <v>6.1190000000000087</v>
      </c>
    </row>
    <row r="169" spans="1:56" x14ac:dyDescent="0.2">
      <c r="A169" s="104" t="s">
        <v>188</v>
      </c>
      <c r="B169" s="105">
        <v>4.8840000000000437E-3</v>
      </c>
      <c r="C169" s="105">
        <v>4.9520000000000302E-3</v>
      </c>
      <c r="D169" s="105">
        <v>5.0180000000000641E-3</v>
      </c>
      <c r="E169" s="105">
        <v>5.077000000000071E-3</v>
      </c>
      <c r="F169" s="105">
        <v>5.1329999999999458E-3</v>
      </c>
      <c r="G169" s="105">
        <v>5.1749999999999166E-3</v>
      </c>
      <c r="H169" s="105">
        <v>5.214000000000012E-3</v>
      </c>
      <c r="I169" s="105">
        <v>5.2409999999999514E-3</v>
      </c>
      <c r="J169" s="105">
        <v>5.261999999999949E-3</v>
      </c>
      <c r="K169" s="105">
        <v>5.2879999999999976E-3</v>
      </c>
      <c r="L169" s="105">
        <v>5.3269999999999533E-3</v>
      </c>
      <c r="M169" s="105">
        <v>5.3780000000000954E-3</v>
      </c>
      <c r="N169" s="105">
        <v>5.4349999999999798E-3</v>
      </c>
      <c r="O169" s="105">
        <v>5.4999999999998791E-3</v>
      </c>
      <c r="P169" s="105">
        <v>5.5479999999998699E-3</v>
      </c>
      <c r="Q169" s="105">
        <v>5.5829999999999066E-3</v>
      </c>
      <c r="R169" s="105">
        <v>5.5990000000000449E-3</v>
      </c>
      <c r="S169" s="105">
        <v>5.6009999999999515E-3</v>
      </c>
      <c r="T169" s="105">
        <v>5.5929999999999643E-3</v>
      </c>
      <c r="U169" s="105">
        <v>5.5639999999999492E-3</v>
      </c>
      <c r="V169" s="105">
        <v>5.534999999999954E-3</v>
      </c>
      <c r="W169" s="105">
        <v>5.4889999999999523E-3</v>
      </c>
      <c r="X169" s="105">
        <v>5.4390000000000133E-3</v>
      </c>
      <c r="Y169" s="105">
        <v>5.3759999999998045E-3</v>
      </c>
      <c r="Z169" s="105">
        <v>5.325999999999732E-3</v>
      </c>
      <c r="AA169" s="105">
        <v>5.288999999999767E-3</v>
      </c>
      <c r="AB169" s="105">
        <v>5.2639999999999805E-3</v>
      </c>
      <c r="AC169" s="105">
        <v>5.2510000000000247E-3</v>
      </c>
      <c r="AD169" s="105">
        <v>5.2410000000000919E-3</v>
      </c>
      <c r="AE169" s="105">
        <v>5.2009999999999444E-3</v>
      </c>
      <c r="AF169" s="105">
        <v>5.114000000000043E-3</v>
      </c>
      <c r="AG169" s="105">
        <v>4.9720000000001568E-3</v>
      </c>
      <c r="AH169" s="105">
        <v>4.791999999999982E-3</v>
      </c>
      <c r="AI169" s="105">
        <v>4.5859999999999686E-3</v>
      </c>
      <c r="AJ169" s="105">
        <v>4.4079999999999502E-3</v>
      </c>
      <c r="AK169" s="105">
        <v>4.2750000000000305E-3</v>
      </c>
      <c r="AL169" s="105">
        <v>4.2009999999999556E-3</v>
      </c>
      <c r="AM169" s="105">
        <v>4.1649999999999578E-3</v>
      </c>
      <c r="AN169" s="105">
        <v>4.1660000000001323E-3</v>
      </c>
      <c r="AO169" s="105">
        <v>4.1759999999998829E-3</v>
      </c>
      <c r="AP169" s="105">
        <v>4.1770000000002248E-3</v>
      </c>
      <c r="AQ169" s="105">
        <v>4.1520000000000749E-3</v>
      </c>
      <c r="AR169" s="105">
        <v>4.1170000000000807E-3</v>
      </c>
      <c r="AS169" s="105">
        <v>4.0809999999999414E-3</v>
      </c>
      <c r="AT169" s="105">
        <v>4.0540000000000471E-3</v>
      </c>
      <c r="AU169" s="105">
        <v>4.0339999999998996E-3</v>
      </c>
      <c r="AV169" s="105">
        <v>4.0349999999998738E-3</v>
      </c>
      <c r="AW169" s="105">
        <v>4.0490000000000135E-3</v>
      </c>
      <c r="AX169" s="105">
        <v>4.0739999999999717E-3</v>
      </c>
      <c r="AY169" s="105">
        <v>4.0960000000000484E-3</v>
      </c>
      <c r="AZ169" s="105">
        <v>4.1260000000000047E-3</v>
      </c>
      <c r="BA169" s="105">
        <v>3.9999999999998995E-3</v>
      </c>
      <c r="BB169" s="105">
        <v>3.9999999999999073E-3</v>
      </c>
      <c r="BC169" s="105">
        <v>4.000000000000092E-3</v>
      </c>
      <c r="BD169" s="105">
        <v>3.9999999999998639E-3</v>
      </c>
    </row>
    <row r="170" spans="1:56" x14ac:dyDescent="0.2">
      <c r="A170" s="104" t="s">
        <v>203</v>
      </c>
      <c r="B170" s="105">
        <v>0.16028999999999771</v>
      </c>
      <c r="C170" s="105">
        <v>0.16621200000000089</v>
      </c>
      <c r="D170" s="105">
        <v>0.17259799999000053</v>
      </c>
      <c r="E170" s="105">
        <v>0.17934900003000098</v>
      </c>
      <c r="F170" s="105">
        <v>0.18633199999000072</v>
      </c>
      <c r="G170" s="105">
        <v>0.19344500000000231</v>
      </c>
      <c r="H170" s="105">
        <v>0.20063999994999793</v>
      </c>
      <c r="I170" s="105">
        <v>0.20793699997000167</v>
      </c>
      <c r="J170" s="105">
        <v>0.21534700001000162</v>
      </c>
      <c r="K170" s="105">
        <v>0.22289700000000318</v>
      </c>
      <c r="L170" s="105">
        <v>0.23060700000000098</v>
      </c>
      <c r="M170" s="105">
        <v>0.23847899999000421</v>
      </c>
      <c r="N170" s="105">
        <v>0.2464929999500016</v>
      </c>
      <c r="O170" s="105">
        <v>0.2545960000400006</v>
      </c>
      <c r="P170" s="105">
        <v>0.26270900000999492</v>
      </c>
      <c r="Q170" s="105">
        <v>0.27080099999999674</v>
      </c>
      <c r="R170" s="105">
        <v>0.27883799997999759</v>
      </c>
      <c r="S170" s="105">
        <v>0.28686300001999449</v>
      </c>
      <c r="T170" s="105">
        <v>0.29496399997999506</v>
      </c>
      <c r="U170" s="105">
        <v>0.3032530000000076</v>
      </c>
      <c r="V170" s="105">
        <v>0.31184000000000361</v>
      </c>
      <c r="W170" s="105">
        <v>0.32075299997999751</v>
      </c>
      <c r="X170" s="105">
        <v>0.32995299997999328</v>
      </c>
      <c r="Y170" s="105">
        <v>0.33945600003000648</v>
      </c>
      <c r="Z170" s="105">
        <v>0.34922500000999696</v>
      </c>
      <c r="AA170" s="105">
        <v>0.3592249999999908</v>
      </c>
      <c r="AB170" s="105">
        <v>0.36946900000999333</v>
      </c>
      <c r="AC170" s="105">
        <v>0.37994699994999281</v>
      </c>
      <c r="AD170" s="105">
        <v>0.3906430000199968</v>
      </c>
      <c r="AE170" s="105">
        <v>0.40153799994999761</v>
      </c>
      <c r="AF170" s="105">
        <v>0.412609000000002</v>
      </c>
      <c r="AG170" s="105">
        <v>0.42385299994999498</v>
      </c>
      <c r="AH170" s="105">
        <v>0.43526199999000181</v>
      </c>
      <c r="AI170" s="105">
        <v>0.44676900001000669</v>
      </c>
      <c r="AJ170" s="105">
        <v>0.4583240000299999</v>
      </c>
      <c r="AK170" s="105">
        <v>0.46988500000000583</v>
      </c>
      <c r="AL170" s="105">
        <v>0.48142200002999314</v>
      </c>
      <c r="AM170" s="105">
        <v>0.49294000003999527</v>
      </c>
      <c r="AN170" s="105">
        <v>0.5044770000199994</v>
      </c>
      <c r="AO170" s="105">
        <v>0.51607900000000428</v>
      </c>
      <c r="AP170" s="105">
        <v>0.52778999999999165</v>
      </c>
      <c r="AQ170" s="105">
        <v>0.53961399999999982</v>
      </c>
      <c r="AR170" s="105">
        <v>0.55153100000000577</v>
      </c>
      <c r="AS170" s="105">
        <v>0.56351300000000326</v>
      </c>
      <c r="AT170" s="105">
        <v>0.57550400000000368</v>
      </c>
      <c r="AU170" s="105">
        <v>0.5874819999999924</v>
      </c>
      <c r="AV170" s="105">
        <v>0.59941900000000425</v>
      </c>
      <c r="AW170" s="105">
        <v>0.61134300000000774</v>
      </c>
      <c r="AX170" s="105">
        <v>0.62328100000000208</v>
      </c>
      <c r="AY170" s="105">
        <v>0.63525400000001142</v>
      </c>
      <c r="AZ170" s="105">
        <v>0.64729699999999768</v>
      </c>
      <c r="BA170" s="105">
        <v>0.66000000000000947</v>
      </c>
      <c r="BB170" s="105">
        <v>0.67199999999999216</v>
      </c>
      <c r="BC170" s="105">
        <v>0.6840000000000096</v>
      </c>
      <c r="BD170" s="105">
        <v>0.6959999999999984</v>
      </c>
    </row>
    <row r="171" spans="1:56" x14ac:dyDescent="0.2">
      <c r="A171" s="104" t="s">
        <v>199</v>
      </c>
      <c r="B171" s="105">
        <v>2.6922599997001053</v>
      </c>
      <c r="C171" s="105">
        <v>2.7457800004000776</v>
      </c>
      <c r="D171" s="105">
        <v>2.80303000049997</v>
      </c>
      <c r="E171" s="105">
        <v>2.8637400004000186</v>
      </c>
      <c r="F171" s="105">
        <v>2.927469999899952</v>
      </c>
      <c r="G171" s="105">
        <v>2.9938800002000412</v>
      </c>
      <c r="H171" s="105">
        <v>3.0629599994999088</v>
      </c>
      <c r="I171" s="105">
        <v>3.1348000002999168</v>
      </c>
      <c r="J171" s="105">
        <v>3.2092600002000427</v>
      </c>
      <c r="K171" s="105">
        <v>3.2861800000000136</v>
      </c>
      <c r="L171" s="105">
        <v>3.3654399999999045</v>
      </c>
      <c r="M171" s="105">
        <v>3.4452799999998764</v>
      </c>
      <c r="N171" s="105">
        <v>3.5254000000000909</v>
      </c>
      <c r="O171" s="105">
        <v>3.6087500000001183</v>
      </c>
      <c r="P171" s="105">
        <v>3.6994699999999496</v>
      </c>
      <c r="Q171" s="105">
        <v>3.7995500000000639</v>
      </c>
      <c r="R171" s="105">
        <v>3.9124399999998829</v>
      </c>
      <c r="S171" s="105">
        <v>4.0346699999999451</v>
      </c>
      <c r="T171" s="105">
        <v>4.1529800000000616</v>
      </c>
      <c r="U171" s="105">
        <v>4.2494700000000272</v>
      </c>
      <c r="V171" s="105">
        <v>4.3122499999998931</v>
      </c>
      <c r="W171" s="105">
        <v>4.3372399999999178</v>
      </c>
      <c r="X171" s="105">
        <v>4.3313299999999941</v>
      </c>
      <c r="Y171" s="105">
        <v>4.3072999999998061</v>
      </c>
      <c r="Z171" s="105">
        <v>4.2836200000001003</v>
      </c>
      <c r="AA171" s="105">
        <v>4.2748200000000951</v>
      </c>
      <c r="AB171" s="105">
        <v>4.2823499999998305</v>
      </c>
      <c r="AC171" s="105">
        <v>4.3054499999999161</v>
      </c>
      <c r="AD171" s="105">
        <v>4.3536499999999565</v>
      </c>
      <c r="AE171" s="105">
        <v>4.4378000000001396</v>
      </c>
      <c r="AF171" s="105">
        <v>4.5642999999999931</v>
      </c>
      <c r="AG171" s="105">
        <v>4.739150000000099</v>
      </c>
      <c r="AH171" s="105">
        <v>4.9572199999999125</v>
      </c>
      <c r="AI171" s="105">
        <v>5.1995499999999808</v>
      </c>
      <c r="AJ171" s="105">
        <v>5.4396899999998372</v>
      </c>
      <c r="AK171" s="105">
        <v>5.6583799999998972</v>
      </c>
      <c r="AL171" s="105">
        <v>5.8486899999997943</v>
      </c>
      <c r="AM171" s="105">
        <v>6.0154199999999953</v>
      </c>
      <c r="AN171" s="105">
        <v>6.1653700000001255</v>
      </c>
      <c r="AO171" s="105">
        <v>6.3102599999997961</v>
      </c>
      <c r="AP171" s="105">
        <v>6.4587200000002118</v>
      </c>
      <c r="AQ171" s="105">
        <v>6.6116899999998715</v>
      </c>
      <c r="AR171" s="105">
        <v>6.7661000000000664</v>
      </c>
      <c r="AS171" s="105">
        <v>6.9220800000002516</v>
      </c>
      <c r="AT171" s="105">
        <v>7.079160000000142</v>
      </c>
      <c r="AU171" s="105">
        <v>7.2370199999994975</v>
      </c>
      <c r="AV171" s="105">
        <v>7.3961900000000877</v>
      </c>
      <c r="AW171" s="105">
        <v>7.5572100000000972</v>
      </c>
      <c r="AX171" s="105">
        <v>7.7197289999999601</v>
      </c>
      <c r="AY171" s="105">
        <v>7.8831229999996637</v>
      </c>
      <c r="AZ171" s="105">
        <v>8.0469309999998373</v>
      </c>
      <c r="BA171" s="105">
        <v>8.211000000000217</v>
      </c>
      <c r="BB171" s="105">
        <v>8.3759999999999284</v>
      </c>
      <c r="BC171" s="105">
        <v>8.540999999999741</v>
      </c>
      <c r="BD171" s="105">
        <v>8.7070000000000149</v>
      </c>
    </row>
    <row r="172" spans="1:56" x14ac:dyDescent="0.2">
      <c r="A172" s="104" t="s">
        <v>95</v>
      </c>
      <c r="B172" s="105">
        <v>3.6685899999999902</v>
      </c>
      <c r="C172" s="105">
        <v>3.7651700000001145</v>
      </c>
      <c r="D172" s="105">
        <v>3.8619299999999299</v>
      </c>
      <c r="E172" s="105">
        <v>3.9583200000000107</v>
      </c>
      <c r="F172" s="105">
        <v>4.0537100000000965</v>
      </c>
      <c r="G172" s="105">
        <v>4.1475199999999957</v>
      </c>
      <c r="H172" s="105">
        <v>4.2396800000000034</v>
      </c>
      <c r="I172" s="105">
        <v>4.3299599999999288</v>
      </c>
      <c r="J172" s="105">
        <v>4.4175200000000432</v>
      </c>
      <c r="K172" s="105">
        <v>4.5013199999999109</v>
      </c>
      <c r="L172" s="105">
        <v>4.5807000000000659</v>
      </c>
      <c r="M172" s="105">
        <v>4.6553600000000319</v>
      </c>
      <c r="N172" s="105">
        <v>4.7257199999998782</v>
      </c>
      <c r="O172" s="105">
        <v>4.7928999999999862</v>
      </c>
      <c r="P172" s="105">
        <v>4.8585299999999183</v>
      </c>
      <c r="Q172" s="105">
        <v>4.9238600000001274</v>
      </c>
      <c r="R172" s="105">
        <v>4.9889399999999391</v>
      </c>
      <c r="S172" s="105">
        <v>5.0537099999999597</v>
      </c>
      <c r="T172" s="105">
        <v>5.1190299999999871</v>
      </c>
      <c r="U172" s="105">
        <v>5.1859399999999605</v>
      </c>
      <c r="V172" s="105">
        <v>5.2549799999999642</v>
      </c>
      <c r="W172" s="105">
        <v>5.3266599999999587</v>
      </c>
      <c r="X172" s="105">
        <v>5.4003299999999914</v>
      </c>
      <c r="Y172" s="105">
        <v>5.4739999999999043</v>
      </c>
      <c r="Z172" s="105">
        <v>5.5449400000000209</v>
      </c>
      <c r="AA172" s="105">
        <v>5.6111100000000036</v>
      </c>
      <c r="AB172" s="105">
        <v>5.6719300000000246</v>
      </c>
      <c r="AC172" s="105">
        <v>5.7277599999999262</v>
      </c>
      <c r="AD172" s="105">
        <v>5.7787099999997844</v>
      </c>
      <c r="AE172" s="105">
        <v>5.825189999999842</v>
      </c>
      <c r="AF172" s="105">
        <v>5.8676299999999912</v>
      </c>
      <c r="AG172" s="105">
        <v>5.9059600000000581</v>
      </c>
      <c r="AH172" s="105">
        <v>5.9402999999998434</v>
      </c>
      <c r="AI172" s="105">
        <v>5.9715300000001426</v>
      </c>
      <c r="AJ172" s="105">
        <v>6.0007700000001094</v>
      </c>
      <c r="AK172" s="105">
        <v>6.0289600000000689</v>
      </c>
      <c r="AL172" s="105">
        <v>6.05647999999987</v>
      </c>
      <c r="AM172" s="105">
        <v>6.0834800000000095</v>
      </c>
      <c r="AN172" s="105">
        <v>6.1103000000000138</v>
      </c>
      <c r="AO172" s="105">
        <v>6.1372799999999019</v>
      </c>
      <c r="AP172" s="105">
        <v>6.1646300000000132</v>
      </c>
      <c r="AQ172" s="105">
        <v>6.1925599999999301</v>
      </c>
      <c r="AR172" s="105">
        <v>6.2212499999997464</v>
      </c>
      <c r="AS172" s="105">
        <v>6.2507799999999296</v>
      </c>
      <c r="AT172" s="105">
        <v>6.2811900000000795</v>
      </c>
      <c r="AU172" s="105">
        <v>6.3124799999998178</v>
      </c>
      <c r="AV172" s="105">
        <v>6.3447200000001764</v>
      </c>
      <c r="AW172" s="105">
        <v>6.3778499999998335</v>
      </c>
      <c r="AX172" s="105">
        <v>6.411558000000058</v>
      </c>
      <c r="AY172" s="105">
        <v>6.4454050000000445</v>
      </c>
      <c r="AZ172" s="105">
        <v>6.4790660000003122</v>
      </c>
      <c r="BA172" s="105">
        <v>6.5129999999998116</v>
      </c>
      <c r="BB172" s="105">
        <v>6.5460000000002712</v>
      </c>
      <c r="BC172" s="105">
        <v>6.5779999999999061</v>
      </c>
      <c r="BD172" s="105">
        <v>6.6099999999999159</v>
      </c>
    </row>
    <row r="173" spans="1:56" x14ac:dyDescent="0.2">
      <c r="A173" s="104" t="s">
        <v>204</v>
      </c>
      <c r="B173" s="105">
        <v>3.4445499997000493</v>
      </c>
      <c r="C173" s="105">
        <v>3.4703199998999499</v>
      </c>
      <c r="D173" s="105">
        <v>3.4750200002000913</v>
      </c>
      <c r="E173" s="105">
        <v>3.5060099994999026</v>
      </c>
      <c r="F173" s="105">
        <v>3.6274999997999364</v>
      </c>
      <c r="G173" s="105">
        <v>3.8803200000000673</v>
      </c>
      <c r="H173" s="105">
        <v>4.2894699999999295</v>
      </c>
      <c r="I173" s="105">
        <v>4.8273599999999695</v>
      </c>
      <c r="J173" s="105">
        <v>5.4177400000000819</v>
      </c>
      <c r="K173" s="105">
        <v>5.9536100000000554</v>
      </c>
      <c r="L173" s="105">
        <v>6.3591300000000599</v>
      </c>
      <c r="M173" s="105">
        <v>6.6048700000000702</v>
      </c>
      <c r="N173" s="105">
        <v>6.7164499999996981</v>
      </c>
      <c r="O173" s="105">
        <v>6.7402200000001695</v>
      </c>
      <c r="P173" s="105">
        <v>6.7479300000001343</v>
      </c>
      <c r="Q173" s="105">
        <v>6.7917199999998843</v>
      </c>
      <c r="R173" s="105">
        <v>6.8873700000004501</v>
      </c>
      <c r="S173" s="105">
        <v>7.018109999999762</v>
      </c>
      <c r="T173" s="105">
        <v>7.1653000000000828</v>
      </c>
      <c r="U173" s="105">
        <v>7.2984200000000294</v>
      </c>
      <c r="V173" s="105">
        <v>7.3973499999999497</v>
      </c>
      <c r="W173" s="105">
        <v>7.455939999999929</v>
      </c>
      <c r="X173" s="105">
        <v>7.4885399999999764</v>
      </c>
      <c r="Y173" s="105">
        <v>7.5198099999998886</v>
      </c>
      <c r="Z173" s="105">
        <v>7.5839500000000184</v>
      </c>
      <c r="AA173" s="105">
        <v>7.7048899999999385</v>
      </c>
      <c r="AB173" s="105">
        <v>7.892389999999879</v>
      </c>
      <c r="AC173" s="105">
        <v>8.1374800000000374</v>
      </c>
      <c r="AD173" s="105">
        <v>8.4223700000000594</v>
      </c>
      <c r="AE173" s="105">
        <v>8.7202300000000292</v>
      </c>
      <c r="AF173" s="105">
        <v>9.011479999999997</v>
      </c>
      <c r="AG173" s="105">
        <v>9.2908200000000054</v>
      </c>
      <c r="AH173" s="105">
        <v>9.5641699999999652</v>
      </c>
      <c r="AI173" s="105">
        <v>9.8364000000000651</v>
      </c>
      <c r="AJ173" s="105">
        <v>10.116199999999909</v>
      </c>
      <c r="AK173" s="105">
        <v>10.40990000000007</v>
      </c>
      <c r="AL173" s="105">
        <v>10.718299999999928</v>
      </c>
      <c r="AM173" s="105">
        <v>11.038599999999985</v>
      </c>
      <c r="AN173" s="105">
        <v>11.369300000000068</v>
      </c>
      <c r="AO173" s="105">
        <v>11.708000000000029</v>
      </c>
      <c r="AP173" s="105">
        <v>12.053199999999908</v>
      </c>
      <c r="AQ173" s="105">
        <v>12.404699999999961</v>
      </c>
      <c r="AR173" s="105">
        <v>12.763800000000105</v>
      </c>
      <c r="AS173" s="105">
        <v>13.132300000000035</v>
      </c>
      <c r="AT173" s="105">
        <v>13.513099999999973</v>
      </c>
      <c r="AU173" s="105">
        <v>13.908100000000008</v>
      </c>
      <c r="AV173" s="105">
        <v>14.317999999999866</v>
      </c>
      <c r="AW173" s="105">
        <v>14.742500000000016</v>
      </c>
      <c r="AX173" s="105">
        <v>15.18192500000014</v>
      </c>
      <c r="AY173" s="105">
        <v>15.636171000000008</v>
      </c>
      <c r="AZ173" s="105">
        <v>16.105174000000012</v>
      </c>
      <c r="BA173" s="105">
        <v>16.589000000000109</v>
      </c>
      <c r="BB173" s="105">
        <v>17.088000000000147</v>
      </c>
      <c r="BC173" s="105">
        <v>17.602000000000256</v>
      </c>
      <c r="BD173" s="105">
        <v>18.126999999999846</v>
      </c>
    </row>
    <row r="174" spans="1:56" x14ac:dyDescent="0.2">
      <c r="A174" s="104" t="s">
        <v>191</v>
      </c>
      <c r="B174" s="105">
        <v>5.4589999999999804E-3</v>
      </c>
      <c r="C174" s="105">
        <v>5.5499999999999343E-3</v>
      </c>
      <c r="D174" s="105">
        <v>5.6420000000000055E-3</v>
      </c>
      <c r="E174" s="105">
        <v>5.7400000000000133E-3</v>
      </c>
      <c r="F174" s="105">
        <v>5.8130000000000187E-3</v>
      </c>
      <c r="G174" s="105">
        <v>5.8829999999999733E-3</v>
      </c>
      <c r="H174" s="105">
        <v>5.9249999999999208E-3</v>
      </c>
      <c r="I174" s="105">
        <v>5.9570000000000187E-3</v>
      </c>
      <c r="J174" s="105">
        <v>5.9699999999999762E-3</v>
      </c>
      <c r="K174" s="105">
        <v>5.9869999999999785E-3</v>
      </c>
      <c r="L174" s="105">
        <v>6.000999999999982E-3</v>
      </c>
      <c r="M174" s="105">
        <v>6.019999999999969E-3</v>
      </c>
      <c r="N174" s="105">
        <v>6.0429999999999763E-3</v>
      </c>
      <c r="O174" s="105">
        <v>6.0520000000000166E-3</v>
      </c>
      <c r="P174" s="105">
        <v>6.0759999999999599E-3</v>
      </c>
      <c r="Q174" s="105">
        <v>6.1090000000000449E-3</v>
      </c>
      <c r="R174" s="105">
        <v>6.140000000000056E-3</v>
      </c>
      <c r="S174" s="105">
        <v>6.1800000000001029E-3</v>
      </c>
      <c r="T174" s="105">
        <v>6.2119999999999736E-3</v>
      </c>
      <c r="U174" s="105">
        <v>6.2510000000000933E-3</v>
      </c>
      <c r="V174" s="105">
        <v>6.2760000000000159E-3</v>
      </c>
      <c r="W174" s="105">
        <v>6.2939999999997737E-3</v>
      </c>
      <c r="X174" s="105">
        <v>6.3060000000002333E-3</v>
      </c>
      <c r="Y174" s="105">
        <v>6.3040000000000361E-3</v>
      </c>
      <c r="Z174" s="105">
        <v>6.3069999999999767E-3</v>
      </c>
      <c r="AA174" s="105">
        <v>6.3040000000000812E-3</v>
      </c>
      <c r="AB174" s="105">
        <v>6.2960000000000464E-3</v>
      </c>
      <c r="AC174" s="105">
        <v>6.2909999999999529E-3</v>
      </c>
      <c r="AD174" s="105">
        <v>6.2849999999998966E-3</v>
      </c>
      <c r="AE174" s="105">
        <v>6.2809999999999195E-3</v>
      </c>
      <c r="AF174" s="105">
        <v>6.2719999999999781E-3</v>
      </c>
      <c r="AG174" s="105">
        <v>6.2680000000001337E-3</v>
      </c>
      <c r="AH174" s="105">
        <v>6.2619999999998727E-3</v>
      </c>
      <c r="AI174" s="105">
        <v>6.2550000000001337E-3</v>
      </c>
      <c r="AJ174" s="105">
        <v>6.2589999999999634E-3</v>
      </c>
      <c r="AK174" s="105">
        <v>6.2610000000000608E-3</v>
      </c>
      <c r="AL174" s="105">
        <v>6.2599999999998516E-3</v>
      </c>
      <c r="AM174" s="105">
        <v>6.2610000000001154E-3</v>
      </c>
      <c r="AN174" s="105">
        <v>6.2689999999999873E-3</v>
      </c>
      <c r="AO174" s="105">
        <v>6.2769999999999233E-3</v>
      </c>
      <c r="AP174" s="105">
        <v>6.2740000000000556E-3</v>
      </c>
      <c r="AQ174" s="105">
        <v>6.2739999999999749E-3</v>
      </c>
      <c r="AR174" s="105">
        <v>6.2759999999999292E-3</v>
      </c>
      <c r="AS174" s="105">
        <v>6.2730000000000286E-3</v>
      </c>
      <c r="AT174" s="105">
        <v>6.2770000000000039E-3</v>
      </c>
      <c r="AU174" s="105">
        <v>6.289999999999951E-3</v>
      </c>
      <c r="AV174" s="105">
        <v>6.3050000000000016E-3</v>
      </c>
      <c r="AW174" s="105">
        <v>6.3200000000000808E-3</v>
      </c>
      <c r="AX174" s="105">
        <v>6.34200000000001E-3</v>
      </c>
      <c r="AY174" s="105">
        <v>6.3750000000000664E-3</v>
      </c>
      <c r="AZ174" s="105">
        <v>6.4070000000000342E-3</v>
      </c>
      <c r="BA174" s="105">
        <v>7.0000000000000001E-3</v>
      </c>
      <c r="BB174" s="105">
        <v>6.9999999999999273E-3</v>
      </c>
      <c r="BC174" s="105">
        <v>7.0000000000000253E-3</v>
      </c>
      <c r="BD174" s="105">
        <v>6.9999999999999993E-3</v>
      </c>
    </row>
    <row r="175" spans="1:56" x14ac:dyDescent="0.2">
      <c r="A175" s="104" t="s">
        <v>194</v>
      </c>
      <c r="B175" s="105">
        <v>7.4253000000001568E-2</v>
      </c>
      <c r="C175" s="105">
        <v>7.5988000000002845E-2</v>
      </c>
      <c r="D175" s="105">
        <v>7.7536999999999384E-2</v>
      </c>
      <c r="E175" s="105">
        <v>7.9022000000001674E-2</v>
      </c>
      <c r="F175" s="105">
        <v>8.0670000000002851E-2</v>
      </c>
      <c r="G175" s="105">
        <v>8.260699999999814E-2</v>
      </c>
      <c r="H175" s="105">
        <v>8.4884999999999558E-2</v>
      </c>
      <c r="I175" s="105">
        <v>8.7434000000000206E-2</v>
      </c>
      <c r="J175" s="105">
        <v>9.0088999999997102E-2</v>
      </c>
      <c r="K175" s="105">
        <v>9.2648999999998441E-2</v>
      </c>
      <c r="L175" s="105">
        <v>9.4949000000000117E-2</v>
      </c>
      <c r="M175" s="105">
        <v>9.6950000000001438E-2</v>
      </c>
      <c r="N175" s="105">
        <v>9.8705999999998767E-2</v>
      </c>
      <c r="O175" s="105">
        <v>0.10031800000000195</v>
      </c>
      <c r="P175" s="105">
        <v>0.10191499999999591</v>
      </c>
      <c r="Q175" s="105">
        <v>0.10363399999999914</v>
      </c>
      <c r="R175" s="105">
        <v>0.10547400000000139</v>
      </c>
      <c r="S175" s="105">
        <v>0.10741499999999864</v>
      </c>
      <c r="T175" s="105">
        <v>0.109469999999997</v>
      </c>
      <c r="U175" s="105">
        <v>0.11162699999999878</v>
      </c>
      <c r="V175" s="105">
        <v>0.11389299999999983</v>
      </c>
      <c r="W175" s="105">
        <v>0.11629400000000098</v>
      </c>
      <c r="X175" s="105">
        <v>0.11881599999999928</v>
      </c>
      <c r="Y175" s="105">
        <v>0.12140699999999921</v>
      </c>
      <c r="Z175" s="105">
        <v>0.12397300000000036</v>
      </c>
      <c r="AA175" s="105">
        <v>0.12645399999999948</v>
      </c>
      <c r="AB175" s="105">
        <v>0.12882100000000013</v>
      </c>
      <c r="AC175" s="105">
        <v>0.13110699999999875</v>
      </c>
      <c r="AD175" s="105">
        <v>0.13341800000000131</v>
      </c>
      <c r="AE175" s="105">
        <v>0.13588599999999959</v>
      </c>
      <c r="AF175" s="105">
        <v>0.13860600000000078</v>
      </c>
      <c r="AG175" s="105">
        <v>0.1416220000000005</v>
      </c>
      <c r="AH175" s="105">
        <v>0.14488899999999866</v>
      </c>
      <c r="AI175" s="105">
        <v>0.148372</v>
      </c>
      <c r="AJ175" s="105">
        <v>0.1519690000000006</v>
      </c>
      <c r="AK175" s="105">
        <v>0.15563000000000096</v>
      </c>
      <c r="AL175" s="105">
        <v>0.15932799999999958</v>
      </c>
      <c r="AM175" s="105">
        <v>0.16310100004999936</v>
      </c>
      <c r="AN175" s="105">
        <v>0.16691299997</v>
      </c>
      <c r="AO175" s="105">
        <v>0.17081299996000537</v>
      </c>
      <c r="AP175" s="105">
        <v>0.17477599999999618</v>
      </c>
      <c r="AQ175" s="105">
        <v>0.1788000000399953</v>
      </c>
      <c r="AR175" s="105">
        <v>0.18288900004000405</v>
      </c>
      <c r="AS175" s="105">
        <v>0.18704499999999191</v>
      </c>
      <c r="AT175" s="105">
        <v>0.19126600000999675</v>
      </c>
      <c r="AU175" s="105">
        <v>0.19555300000000214</v>
      </c>
      <c r="AV175" s="105">
        <v>0.19990999998000317</v>
      </c>
      <c r="AW175" s="105">
        <v>0.20432699995999742</v>
      </c>
      <c r="AX175" s="105">
        <v>0.20881800003999335</v>
      </c>
      <c r="AY175" s="105">
        <v>0.21337899995999371</v>
      </c>
      <c r="AZ175" s="105">
        <v>0.21801099999999909</v>
      </c>
      <c r="BA175" s="105">
        <v>0.22299999999999817</v>
      </c>
      <c r="BB175" s="105">
        <v>0.22700000000000012</v>
      </c>
      <c r="BC175" s="105">
        <v>0.23299999999999557</v>
      </c>
      <c r="BD175" s="105">
        <v>0.23799999999999402</v>
      </c>
    </row>
    <row r="176" spans="1:56" x14ac:dyDescent="0.2">
      <c r="A176" s="104" t="s">
        <v>210</v>
      </c>
      <c r="B176" s="105">
        <v>0.37127300000000873</v>
      </c>
      <c r="C176" s="105">
        <v>0.37262299999999393</v>
      </c>
      <c r="D176" s="105">
        <v>0.37132400000000781</v>
      </c>
      <c r="E176" s="105">
        <v>0.36834400000000278</v>
      </c>
      <c r="F176" s="105">
        <v>0.36509899999999146</v>
      </c>
      <c r="G176" s="105">
        <v>0.36265399999999609</v>
      </c>
      <c r="H176" s="105">
        <v>0.36136400000000057</v>
      </c>
      <c r="I176" s="105">
        <v>0.36104299999999773</v>
      </c>
      <c r="J176" s="105">
        <v>0.36145699999999731</v>
      </c>
      <c r="K176" s="105">
        <v>0.36212500000000603</v>
      </c>
      <c r="L176" s="105">
        <v>0.36277700000000374</v>
      </c>
      <c r="M176" s="105">
        <v>0.36332499999999662</v>
      </c>
      <c r="N176" s="105">
        <v>0.36403200000001079</v>
      </c>
      <c r="O176" s="105">
        <v>0.36530000000000845</v>
      </c>
      <c r="P176" s="105">
        <v>0.36765999999997911</v>
      </c>
      <c r="Q176" s="105">
        <v>0.37147000000000974</v>
      </c>
      <c r="R176" s="105">
        <v>0.37686699999999246</v>
      </c>
      <c r="S176" s="105">
        <v>0.38365399999998495</v>
      </c>
      <c r="T176" s="105">
        <v>0.39139099999999516</v>
      </c>
      <c r="U176" s="105">
        <v>0.3994920000000079</v>
      </c>
      <c r="V176" s="105">
        <v>0.40747199999998956</v>
      </c>
      <c r="W176" s="105">
        <v>0.41521600000000519</v>
      </c>
      <c r="X176" s="105">
        <v>0.42276299999998801</v>
      </c>
      <c r="Y176" s="105">
        <v>0.43003900000000983</v>
      </c>
      <c r="Z176" s="105">
        <v>0.43703699999998696</v>
      </c>
      <c r="AA176" s="105">
        <v>0.44372399999999018</v>
      </c>
      <c r="AB176" s="105">
        <v>0.45003600000000854</v>
      </c>
      <c r="AC176" s="105">
        <v>0.45595399999999997</v>
      </c>
      <c r="AD176" s="105">
        <v>0.46155999999997882</v>
      </c>
      <c r="AE176" s="105">
        <v>0.4670030000000216</v>
      </c>
      <c r="AF176" s="105">
        <v>0.47238999999999609</v>
      </c>
      <c r="AG176" s="105">
        <v>0.47774000000000844</v>
      </c>
      <c r="AH176" s="105">
        <v>0.48304400000002234</v>
      </c>
      <c r="AI176" s="105">
        <v>0.48833200000000621</v>
      </c>
      <c r="AJ176" s="105">
        <v>0.49362999999998247</v>
      </c>
      <c r="AK176" s="105">
        <v>0.49894600000000816</v>
      </c>
      <c r="AL176" s="105">
        <v>0.50430700000000395</v>
      </c>
      <c r="AM176" s="105">
        <v>0.50970500000000085</v>
      </c>
      <c r="AN176" s="105">
        <v>0.51514800000000172</v>
      </c>
      <c r="AO176" s="105">
        <v>0.5206189999999894</v>
      </c>
      <c r="AP176" s="105">
        <v>0.52610299999999688</v>
      </c>
      <c r="AQ176" s="105">
        <v>0.53158900000000275</v>
      </c>
      <c r="AR176" s="105">
        <v>0.53707700000000391</v>
      </c>
      <c r="AS176" s="105">
        <v>0.54253999999998892</v>
      </c>
      <c r="AT176" s="105">
        <v>0.54792799999999464</v>
      </c>
      <c r="AU176" s="105">
        <v>0.55320800000001036</v>
      </c>
      <c r="AV176" s="105">
        <v>0.55836800000000764</v>
      </c>
      <c r="AW176" s="105">
        <v>0.56340199999999596</v>
      </c>
      <c r="AX176" s="105">
        <v>0.56830100000000539</v>
      </c>
      <c r="AY176" s="105">
        <v>0.57308499999998519</v>
      </c>
      <c r="AZ176" s="105">
        <v>0.57775200000000393</v>
      </c>
      <c r="BA176" s="105">
        <v>0.58299999999999974</v>
      </c>
      <c r="BB176" s="105">
        <v>0.5870000000000023</v>
      </c>
      <c r="BC176" s="105">
        <v>0.59100000000001396</v>
      </c>
      <c r="BD176" s="105">
        <v>0.59500000000000164</v>
      </c>
    </row>
    <row r="177" spans="1:56" x14ac:dyDescent="0.2">
      <c r="A177" s="104" t="s">
        <v>201</v>
      </c>
      <c r="B177" s="105">
        <v>4.5388400000000191</v>
      </c>
      <c r="C177" s="105">
        <v>4.5755600000000296</v>
      </c>
      <c r="D177" s="105">
        <v>4.6158299999999892</v>
      </c>
      <c r="E177" s="105">
        <v>4.6592799999999732</v>
      </c>
      <c r="F177" s="105">
        <v>4.7051099999999879</v>
      </c>
      <c r="G177" s="105">
        <v>4.7525400000001854</v>
      </c>
      <c r="H177" s="105">
        <v>4.8017399999999677</v>
      </c>
      <c r="I177" s="105">
        <v>4.8524999999998704</v>
      </c>
      <c r="J177" s="105">
        <v>4.9031999999999769</v>
      </c>
      <c r="K177" s="105">
        <v>4.9517899999999058</v>
      </c>
      <c r="L177" s="105">
        <v>4.9967300000002179</v>
      </c>
      <c r="M177" s="105">
        <v>5.0373399999998005</v>
      </c>
      <c r="N177" s="105">
        <v>5.0738899999997971</v>
      </c>
      <c r="O177" s="105">
        <v>5.1069900000000095</v>
      </c>
      <c r="P177" s="105">
        <v>5.1376900000001271</v>
      </c>
      <c r="Q177" s="105">
        <v>5.1667999999998795</v>
      </c>
      <c r="R177" s="105">
        <v>5.1943100000001881</v>
      </c>
      <c r="S177" s="105">
        <v>5.2199600000001825</v>
      </c>
      <c r="T177" s="105">
        <v>5.2440399999999343</v>
      </c>
      <c r="U177" s="105">
        <v>5.2668000000000958</v>
      </c>
      <c r="V177" s="105">
        <v>5.2884499999999477</v>
      </c>
      <c r="W177" s="105">
        <v>5.309230000000011</v>
      </c>
      <c r="X177" s="105">
        <v>5.3290299999999604</v>
      </c>
      <c r="Y177" s="105">
        <v>5.3472100000000262</v>
      </c>
      <c r="Z177" s="105">
        <v>5.3628999999999998</v>
      </c>
      <c r="AA177" s="105">
        <v>5.3754699999999627</v>
      </c>
      <c r="AB177" s="105">
        <v>5.3847900000000228</v>
      </c>
      <c r="AC177" s="105">
        <v>5.3911999999999747</v>
      </c>
      <c r="AD177" s="105">
        <v>5.395249999999967</v>
      </c>
      <c r="AE177" s="105">
        <v>5.3977100000000169</v>
      </c>
      <c r="AF177" s="105">
        <v>5.399209999999969</v>
      </c>
      <c r="AG177" s="105">
        <v>5.4000100000000151</v>
      </c>
      <c r="AH177" s="105">
        <v>5.4001500000000631</v>
      </c>
      <c r="AI177" s="105">
        <v>5.3998900000000258</v>
      </c>
      <c r="AJ177" s="105">
        <v>5.3994200000000205</v>
      </c>
      <c r="AK177" s="105">
        <v>5.3989599999999971</v>
      </c>
      <c r="AL177" s="105">
        <v>5.3985399999999295</v>
      </c>
      <c r="AM177" s="105">
        <v>5.3983300000000431</v>
      </c>
      <c r="AN177" s="105">
        <v>5.3988600000000142</v>
      </c>
      <c r="AO177" s="105">
        <v>5.4007199999999767</v>
      </c>
      <c r="AP177" s="105">
        <v>5.4042900000000902</v>
      </c>
      <c r="AQ177" s="105">
        <v>5.4098500000000724</v>
      </c>
      <c r="AR177" s="105">
        <v>5.417069999999975</v>
      </c>
      <c r="AS177" s="105">
        <v>5.4251300000000082</v>
      </c>
      <c r="AT177" s="105">
        <v>5.4328399999999668</v>
      </c>
      <c r="AU177" s="105">
        <v>5.439320000000051</v>
      </c>
      <c r="AV177" s="105">
        <v>5.4442199999999197</v>
      </c>
      <c r="AW177" s="105">
        <v>5.4476599999999298</v>
      </c>
      <c r="AX177" s="105">
        <v>5.4498160000000961</v>
      </c>
      <c r="AY177" s="105">
        <v>5.4509870000000351</v>
      </c>
      <c r="AZ177" s="105">
        <v>5.4514000000000475</v>
      </c>
      <c r="BA177" s="105">
        <v>5.450999999999981</v>
      </c>
      <c r="BB177" s="105">
        <v>5.4500000000000242</v>
      </c>
      <c r="BC177" s="105">
        <v>5.4469999999999876</v>
      </c>
      <c r="BD177" s="105">
        <v>5.4440000000000541</v>
      </c>
    </row>
    <row r="178" spans="1:56" x14ac:dyDescent="0.2">
      <c r="A178" s="104" t="s">
        <v>202</v>
      </c>
      <c r="B178" s="105">
        <v>1.6695799999999921</v>
      </c>
      <c r="C178" s="105">
        <v>1.6814300001999978</v>
      </c>
      <c r="D178" s="105">
        <v>1.6949699996999841</v>
      </c>
      <c r="E178" s="105">
        <v>1.7099799995000551</v>
      </c>
      <c r="F178" s="105">
        <v>1.7259599995999693</v>
      </c>
      <c r="G178" s="105">
        <v>1.7426199998000216</v>
      </c>
      <c r="H178" s="105">
        <v>1.7597299999999296</v>
      </c>
      <c r="I178" s="105">
        <v>1.7773199999999447</v>
      </c>
      <c r="J178" s="105">
        <v>1.7956499999999795</v>
      </c>
      <c r="K178" s="105">
        <v>1.815099999999997</v>
      </c>
      <c r="L178" s="105">
        <v>1.8358399999999861</v>
      </c>
      <c r="M178" s="105">
        <v>1.8578499999999445</v>
      </c>
      <c r="N178" s="105">
        <v>1.8806999999999736</v>
      </c>
      <c r="O178" s="105">
        <v>1.9035500000000209</v>
      </c>
      <c r="P178" s="105">
        <v>1.9253099999999674</v>
      </c>
      <c r="Q178" s="105">
        <v>1.9451300000000524</v>
      </c>
      <c r="R178" s="105">
        <v>1.9628800000000675</v>
      </c>
      <c r="S178" s="105">
        <v>1.9785199999999414</v>
      </c>
      <c r="T178" s="105">
        <v>1.9914299999999496</v>
      </c>
      <c r="U178" s="105">
        <v>2.0008699998999733</v>
      </c>
      <c r="V178" s="105">
        <v>2.0064800000999883</v>
      </c>
      <c r="W178" s="105">
        <v>2.0078799999000259</v>
      </c>
      <c r="X178" s="105">
        <v>2.0055099995999899</v>
      </c>
      <c r="Y178" s="105">
        <v>2.0007700002000264</v>
      </c>
      <c r="Z178" s="105">
        <v>1.9956100002000479</v>
      </c>
      <c r="AA178" s="105">
        <v>1.9914700004000099</v>
      </c>
      <c r="AB178" s="105">
        <v>1.9889900000999408</v>
      </c>
      <c r="AC178" s="105">
        <v>1.9879499999999433</v>
      </c>
      <c r="AD178" s="105">
        <v>1.9879800004000163</v>
      </c>
      <c r="AE178" s="105">
        <v>1.988320000400013</v>
      </c>
      <c r="AF178" s="105">
        <v>1.988500000499966</v>
      </c>
      <c r="AG178" s="105">
        <v>1.9883500000000547</v>
      </c>
      <c r="AH178" s="105">
        <v>1.9882599995999839</v>
      </c>
      <c r="AI178" s="105">
        <v>1.9889600000000451</v>
      </c>
      <c r="AJ178" s="105">
        <v>1.9914300000999556</v>
      </c>
      <c r="AK178" s="105">
        <v>1.9962800003000438</v>
      </c>
      <c r="AL178" s="105">
        <v>2.0037899997000039</v>
      </c>
      <c r="AM178" s="105">
        <v>2.0135399994999448</v>
      </c>
      <c r="AN178" s="105">
        <v>2.0245399996000026</v>
      </c>
      <c r="AO178" s="105">
        <v>2.0354200003000398</v>
      </c>
      <c r="AP178" s="105">
        <v>2.0451699998000414</v>
      </c>
      <c r="AQ178" s="105">
        <v>2.0534400002999642</v>
      </c>
      <c r="AR178" s="105">
        <v>2.0603900000999471</v>
      </c>
      <c r="AS178" s="105">
        <v>2.0661199996999855</v>
      </c>
      <c r="AT178" s="105">
        <v>2.0708400001000258</v>
      </c>
      <c r="AU178" s="105">
        <v>2.0747900004000108</v>
      </c>
      <c r="AV178" s="105">
        <v>2.0778600005000527</v>
      </c>
      <c r="AW178" s="105">
        <v>2.0799799996999901</v>
      </c>
      <c r="AX178" s="105">
        <v>2.0812600000999315</v>
      </c>
      <c r="AY178" s="105">
        <v>2.0819000001999841</v>
      </c>
      <c r="AZ178" s="105">
        <v>2.0820549999999689</v>
      </c>
      <c r="BA178" s="105">
        <v>2.0820000000000221</v>
      </c>
      <c r="BB178" s="105">
        <v>2.0810000000000302</v>
      </c>
      <c r="BC178" s="105">
        <v>2.0800000000000289</v>
      </c>
      <c r="BD178" s="105">
        <v>2.0780000000000789</v>
      </c>
    </row>
    <row r="179" spans="1:56" x14ac:dyDescent="0.2">
      <c r="A179" s="104" t="s">
        <v>211</v>
      </c>
      <c r="B179" s="105">
        <v>8.0549200000002692</v>
      </c>
      <c r="C179" s="105">
        <v>8.0957899999997345</v>
      </c>
      <c r="D179" s="105">
        <v>8.1270300000001168</v>
      </c>
      <c r="E179" s="105">
        <v>8.1516000000001654</v>
      </c>
      <c r="F179" s="105">
        <v>8.173970000000244</v>
      </c>
      <c r="G179" s="105">
        <v>8.1973400000003345</v>
      </c>
      <c r="H179" s="105">
        <v>8.2232499999996982</v>
      </c>
      <c r="I179" s="105">
        <v>8.2506899999997714</v>
      </c>
      <c r="J179" s="105">
        <v>8.2774099999998842</v>
      </c>
      <c r="K179" s="105">
        <v>8.2999999999997396</v>
      </c>
      <c r="L179" s="105">
        <v>8.3163400000000358</v>
      </c>
      <c r="M179" s="105">
        <v>8.3254900000000127</v>
      </c>
      <c r="N179" s="105">
        <v>8.329420000000054</v>
      </c>
      <c r="O179" s="105">
        <v>8.3324400000000196</v>
      </c>
      <c r="P179" s="105">
        <v>8.3404399999999175</v>
      </c>
      <c r="Q179" s="105">
        <v>8.3576499999999694</v>
      </c>
      <c r="R179" s="105">
        <v>8.3849900000000535</v>
      </c>
      <c r="S179" s="105">
        <v>8.4210600000000326</v>
      </c>
      <c r="T179" s="105">
        <v>8.4647900000000753</v>
      </c>
      <c r="U179" s="105">
        <v>8.514209999999899</v>
      </c>
      <c r="V179" s="105">
        <v>8.5673799999999467</v>
      </c>
      <c r="W179" s="105">
        <v>8.6251399999999236</v>
      </c>
      <c r="X179" s="105">
        <v>8.686739999999979</v>
      </c>
      <c r="Y179" s="105">
        <v>8.7467799999999265</v>
      </c>
      <c r="Z179" s="105">
        <v>8.7982299999999629</v>
      </c>
      <c r="AA179" s="105">
        <v>8.8364199999999844</v>
      </c>
      <c r="AB179" s="105">
        <v>8.8591899999999342</v>
      </c>
      <c r="AC179" s="105">
        <v>8.8688499999999699</v>
      </c>
      <c r="AD179" s="105">
        <v>8.8708499999999972</v>
      </c>
      <c r="AE179" s="105">
        <v>8.8731000000001057</v>
      </c>
      <c r="AF179" s="105">
        <v>8.8816400000000506</v>
      </c>
      <c r="AG179" s="105">
        <v>8.8977900000000183</v>
      </c>
      <c r="AH179" s="105">
        <v>8.9206899999999418</v>
      </c>
      <c r="AI179" s="105">
        <v>8.9514199999999491</v>
      </c>
      <c r="AJ179" s="105">
        <v>8.9906399999999707</v>
      </c>
      <c r="AK179" s="105">
        <v>9.038620000000142</v>
      </c>
      <c r="AL179" s="105">
        <v>9.0962599999999636</v>
      </c>
      <c r="AM179" s="105">
        <v>9.1632399999999006</v>
      </c>
      <c r="AN179" s="105">
        <v>9.236889999999935</v>
      </c>
      <c r="AO179" s="105">
        <v>9.3134799999999807</v>
      </c>
      <c r="AP179" s="105">
        <v>9.3901700000000581</v>
      </c>
      <c r="AQ179" s="105">
        <v>9.4658899999999413</v>
      </c>
      <c r="AR179" s="105">
        <v>9.5409100000001068</v>
      </c>
      <c r="AS179" s="105">
        <v>9.6152499999999428</v>
      </c>
      <c r="AT179" s="105">
        <v>9.6893800000001082</v>
      </c>
      <c r="AU179" s="105">
        <v>9.7635699999999126</v>
      </c>
      <c r="AV179" s="105">
        <v>9.8375300000001147</v>
      </c>
      <c r="AW179" s="105">
        <v>9.9107000000000625</v>
      </c>
      <c r="AX179" s="105">
        <v>9.9827089999997884</v>
      </c>
      <c r="AY179" s="105">
        <v>10.05313499999991</v>
      </c>
      <c r="AZ179" s="105">
        <v>10.121685999999933</v>
      </c>
      <c r="BA179" s="105">
        <v>10.187999999999958</v>
      </c>
      <c r="BB179" s="105">
        <v>10.25300000000002</v>
      </c>
      <c r="BC179" s="105">
        <v>10.315000000000104</v>
      </c>
      <c r="BD179" s="105">
        <v>10.376000000000017</v>
      </c>
    </row>
    <row r="180" spans="1:56" x14ac:dyDescent="0.2">
      <c r="A180" s="104" t="s">
        <v>99</v>
      </c>
      <c r="B180" s="105">
        <v>0.44572899999999233</v>
      </c>
      <c r="C180" s="105">
        <v>0.45860500004999427</v>
      </c>
      <c r="D180" s="105">
        <v>0.47222999999999926</v>
      </c>
      <c r="E180" s="105">
        <v>0.48656099997999508</v>
      </c>
      <c r="F180" s="105">
        <v>0.50151200000000851</v>
      </c>
      <c r="G180" s="105">
        <v>0.51702399999999926</v>
      </c>
      <c r="H180" s="105">
        <v>0.53321400004000841</v>
      </c>
      <c r="I180" s="105">
        <v>0.55011799997000099</v>
      </c>
      <c r="J180" s="105">
        <v>0.56755899997000692</v>
      </c>
      <c r="K180" s="105">
        <v>0.58534400000997089</v>
      </c>
      <c r="L180" s="105">
        <v>0.60337199999997226</v>
      </c>
      <c r="M180" s="105">
        <v>0.62127599999999616</v>
      </c>
      <c r="N180" s="105">
        <v>0.63923700000000527</v>
      </c>
      <c r="O180" s="105">
        <v>0.65832000000000301</v>
      </c>
      <c r="P180" s="105">
        <v>0.67997600000000746</v>
      </c>
      <c r="Q180" s="105">
        <v>0.70508499999999641</v>
      </c>
      <c r="R180" s="105">
        <v>0.73424299999999665</v>
      </c>
      <c r="S180" s="105">
        <v>0.76670699999999703</v>
      </c>
      <c r="T180" s="105">
        <v>0.8004559999999995</v>
      </c>
      <c r="U180" s="105">
        <v>0.83268200000000181</v>
      </c>
      <c r="V180" s="105">
        <v>0.86137299999994366</v>
      </c>
      <c r="W180" s="105">
        <v>0.88562299999995509</v>
      </c>
      <c r="X180" s="105">
        <v>0.90603400000002343</v>
      </c>
      <c r="Y180" s="105">
        <v>0.92402499999999976</v>
      </c>
      <c r="Z180" s="105">
        <v>0.9417740000000151</v>
      </c>
      <c r="AA180" s="105">
        <v>0.96079200000000098</v>
      </c>
      <c r="AB180" s="105">
        <v>0.9817640000000063</v>
      </c>
      <c r="AC180" s="105">
        <v>1.0040000000000109</v>
      </c>
      <c r="AD180" s="105">
        <v>1.0260100000000167</v>
      </c>
      <c r="AE180" s="105">
        <v>1.0456299999999183</v>
      </c>
      <c r="AF180" s="105">
        <v>1.0614699999999435</v>
      </c>
      <c r="AG180" s="105">
        <v>1.0729299999999422</v>
      </c>
      <c r="AH180" s="105">
        <v>1.0809299999999826</v>
      </c>
      <c r="AI180" s="105">
        <v>1.0873900000000072</v>
      </c>
      <c r="AJ180" s="105">
        <v>1.0950499999999903</v>
      </c>
      <c r="AK180" s="105">
        <v>1.105870000000003</v>
      </c>
      <c r="AL180" s="105">
        <v>1.1205099999999932</v>
      </c>
      <c r="AM180" s="105">
        <v>1.1384300000000367</v>
      </c>
      <c r="AN180" s="105">
        <v>1.1588999999999838</v>
      </c>
      <c r="AO180" s="105">
        <v>1.1806699999999717</v>
      </c>
      <c r="AP180" s="105">
        <v>1.202839999999991</v>
      </c>
      <c r="AQ180" s="105">
        <v>1.2252599999999987</v>
      </c>
      <c r="AR180" s="105">
        <v>1.2481600000000035</v>
      </c>
      <c r="AS180" s="105">
        <v>1.2714599999999987</v>
      </c>
      <c r="AT180" s="105">
        <v>1.2951000000000046</v>
      </c>
      <c r="AU180" s="105">
        <v>1.3190100000000093</v>
      </c>
      <c r="AV180" s="105">
        <v>1.3431000000999906</v>
      </c>
      <c r="AW180" s="105">
        <v>1.3672499997999512</v>
      </c>
      <c r="AX180" s="105">
        <v>1.3913849997000347</v>
      </c>
      <c r="AY180" s="105">
        <v>1.415414000100049</v>
      </c>
      <c r="AZ180" s="105">
        <v>1.4392950000000062</v>
      </c>
      <c r="BA180" s="105">
        <v>1.4630000000000074</v>
      </c>
      <c r="BB180" s="105">
        <v>1.4859999999999383</v>
      </c>
      <c r="BC180" s="105">
        <v>1.5090000000000758</v>
      </c>
      <c r="BD180" s="105">
        <v>1.5320000000000267</v>
      </c>
    </row>
    <row r="181" spans="1:56" x14ac:dyDescent="0.2">
      <c r="A181" s="104" t="s">
        <v>198</v>
      </c>
      <c r="B181" s="105">
        <v>5.236500000000012E-2</v>
      </c>
      <c r="C181" s="105">
        <v>5.3707000000000157E-2</v>
      </c>
      <c r="D181" s="105">
        <v>5.5126999999997359E-2</v>
      </c>
      <c r="E181" s="105">
        <v>5.6606000000001253E-2</v>
      </c>
      <c r="F181" s="105">
        <v>5.8096999999999725E-2</v>
      </c>
      <c r="G181" s="105">
        <v>5.9590000000000143E-2</v>
      </c>
      <c r="H181" s="105">
        <v>6.1060999999998644E-2</v>
      </c>
      <c r="I181" s="105">
        <v>6.2499999999997058E-2</v>
      </c>
      <c r="J181" s="105">
        <v>6.3877999999997839E-2</v>
      </c>
      <c r="K181" s="105">
        <v>6.5153000000002459E-2</v>
      </c>
      <c r="L181" s="105">
        <v>6.6293999999998035E-2</v>
      </c>
      <c r="M181" s="105">
        <v>6.7297999999999802E-2</v>
      </c>
      <c r="N181" s="105">
        <v>6.8168000000000173E-2</v>
      </c>
      <c r="O181" s="105">
        <v>6.8908999999997222E-2</v>
      </c>
      <c r="P181" s="105">
        <v>6.945899999999848E-2</v>
      </c>
      <c r="Q181" s="105">
        <v>6.9836000000000439E-2</v>
      </c>
      <c r="R181" s="105">
        <v>7.0004000000001856E-2</v>
      </c>
      <c r="S181" s="105">
        <v>7.001399999999984E-2</v>
      </c>
      <c r="T181" s="105">
        <v>6.9990000000000982E-2</v>
      </c>
      <c r="U181" s="105">
        <v>7.0144000000000858E-2</v>
      </c>
      <c r="V181" s="105">
        <v>7.0624000000000936E-2</v>
      </c>
      <c r="W181" s="105">
        <v>7.1499999999999522E-2</v>
      </c>
      <c r="X181" s="105">
        <v>7.2712000000000818E-2</v>
      </c>
      <c r="Y181" s="105">
        <v>7.4114000000000096E-2</v>
      </c>
      <c r="Z181" s="105">
        <v>7.5490999999999975E-2</v>
      </c>
      <c r="AA181" s="105">
        <v>7.6703000000000243E-2</v>
      </c>
      <c r="AB181" s="105">
        <v>7.7674999999998939E-2</v>
      </c>
      <c r="AC181" s="105">
        <v>7.8458999999998363E-2</v>
      </c>
      <c r="AD181" s="105">
        <v>7.9187999999999731E-2</v>
      </c>
      <c r="AE181" s="105">
        <v>8.0050999999999747E-2</v>
      </c>
      <c r="AF181" s="105">
        <v>8.1150999999999515E-2</v>
      </c>
      <c r="AG181" s="105">
        <v>8.2566999999999308E-2</v>
      </c>
      <c r="AH181" s="105">
        <v>8.4202999999999806E-2</v>
      </c>
      <c r="AI181" s="105">
        <v>8.5909999999999945E-2</v>
      </c>
      <c r="AJ181" s="105">
        <v>8.7483999999995274E-2</v>
      </c>
      <c r="AK181" s="105">
        <v>8.8744000000000073E-2</v>
      </c>
      <c r="AL181" s="105">
        <v>8.9658999999996519E-2</v>
      </c>
      <c r="AM181" s="105">
        <v>9.0281000000000819E-2</v>
      </c>
      <c r="AN181" s="105">
        <v>9.068600000000028E-2</v>
      </c>
      <c r="AO181" s="105">
        <v>9.1034000000000337E-2</v>
      </c>
      <c r="AP181" s="105">
        <v>9.1405000000000167E-2</v>
      </c>
      <c r="AQ181" s="105">
        <v>9.1833999999999555E-2</v>
      </c>
      <c r="AR181" s="105">
        <v>9.2285000000000311E-2</v>
      </c>
      <c r="AS181" s="105">
        <v>9.2764999999999626E-2</v>
      </c>
      <c r="AT181" s="105">
        <v>9.3253999999999879E-2</v>
      </c>
      <c r="AU181" s="105">
        <v>9.3741999999998216E-2</v>
      </c>
      <c r="AV181" s="105">
        <v>9.4228000000002837E-2</v>
      </c>
      <c r="AW181" s="105">
        <v>9.4736999999995755E-2</v>
      </c>
      <c r="AX181" s="105">
        <v>9.523499999999592E-2</v>
      </c>
      <c r="AY181" s="105">
        <v>9.57020000000008E-2</v>
      </c>
      <c r="AZ181" s="105">
        <v>9.6112000000000058E-2</v>
      </c>
      <c r="BA181" s="105">
        <v>9.7000000000000003E-2</v>
      </c>
      <c r="BB181" s="105">
        <v>9.7000000000000086E-2</v>
      </c>
      <c r="BC181" s="105">
        <v>9.6999999999999864E-2</v>
      </c>
      <c r="BD181" s="105">
        <v>9.8000000000000226E-2</v>
      </c>
    </row>
    <row r="182" spans="1:56" x14ac:dyDescent="0.2">
      <c r="A182" s="104" t="s">
        <v>213</v>
      </c>
      <c r="B182" s="105">
        <v>6.350539999999949</v>
      </c>
      <c r="C182" s="105">
        <v>6.5708600000000255</v>
      </c>
      <c r="D182" s="105">
        <v>6.800139999999991</v>
      </c>
      <c r="E182" s="105">
        <v>7.0378499999999917</v>
      </c>
      <c r="F182" s="105">
        <v>7.2831799999998994</v>
      </c>
      <c r="G182" s="105">
        <v>7.5357099999998969</v>
      </c>
      <c r="H182" s="105">
        <v>7.7946600000003166</v>
      </c>
      <c r="I182" s="105">
        <v>8.0606500000001464</v>
      </c>
      <c r="J182" s="105">
        <v>8.3364199999998814</v>
      </c>
      <c r="K182" s="105">
        <v>8.6256899999995813</v>
      </c>
      <c r="L182" s="105">
        <v>8.9307700000001979</v>
      </c>
      <c r="M182" s="105">
        <v>9.2528500000003309</v>
      </c>
      <c r="N182" s="105">
        <v>9.590230000000048</v>
      </c>
      <c r="O182" s="105">
        <v>9.9388499999997624</v>
      </c>
      <c r="P182" s="105">
        <v>10.293000000000063</v>
      </c>
      <c r="Q182" s="105">
        <v>10.648599999999918</v>
      </c>
      <c r="R182" s="105">
        <v>11.004300000000359</v>
      </c>
      <c r="S182" s="105">
        <v>11.360900000000035</v>
      </c>
      <c r="T182" s="105">
        <v>11.719099999999935</v>
      </c>
      <c r="U182" s="105">
        <v>12.080399999999862</v>
      </c>
      <c r="V182" s="105">
        <v>12.446200000000179</v>
      </c>
      <c r="W182" s="105">
        <v>12.815200000000022</v>
      </c>
      <c r="X182" s="105">
        <v>13.187099999999797</v>
      </c>
      <c r="Y182" s="105">
        <v>13.56419999999985</v>
      </c>
      <c r="Z182" s="105">
        <v>13.949700000000107</v>
      </c>
      <c r="AA182" s="105">
        <v>14.345499999999735</v>
      </c>
      <c r="AB182" s="105">
        <v>14.755299999999821</v>
      </c>
      <c r="AC182" s="105">
        <v>15.177500000000098</v>
      </c>
      <c r="AD182" s="105">
        <v>15.602200000000105</v>
      </c>
      <c r="AE182" s="105">
        <v>16.016100000000037</v>
      </c>
      <c r="AF182" s="105">
        <v>16.410799999999675</v>
      </c>
      <c r="AG182" s="105">
        <v>16.766900000000138</v>
      </c>
      <c r="AH182" s="105">
        <v>17.087900000000243</v>
      </c>
      <c r="AI182" s="105">
        <v>17.415300000000013</v>
      </c>
      <c r="AJ182" s="105">
        <v>17.806600000000099</v>
      </c>
      <c r="AK182" s="105">
        <v>18.294600000000106</v>
      </c>
      <c r="AL182" s="105">
        <v>18.914999996999885</v>
      </c>
      <c r="AM182" s="105">
        <v>19.632799996999612</v>
      </c>
      <c r="AN182" s="105">
        <v>20.32540000200013</v>
      </c>
      <c r="AO182" s="105">
        <v>20.824899997000127</v>
      </c>
      <c r="AP182" s="105">
        <v>21.018800003999832</v>
      </c>
      <c r="AQ182" s="105">
        <v>20.863999999999805</v>
      </c>
      <c r="AR182" s="105">
        <v>20.420700003999755</v>
      </c>
      <c r="AS182" s="105">
        <v>19.809100003000378</v>
      </c>
      <c r="AT182" s="105">
        <v>19.203100003000557</v>
      </c>
      <c r="AU182" s="105">
        <v>18.735000000000685</v>
      </c>
      <c r="AV182" s="105">
        <v>18.430499999999903</v>
      </c>
      <c r="AW182" s="105">
        <v>18.269899999999893</v>
      </c>
      <c r="AX182" s="105">
        <v>18.284406999999749</v>
      </c>
      <c r="AY182" s="105">
        <v>18.499180999999712</v>
      </c>
      <c r="AZ182" s="105">
        <v>18.924442000000244</v>
      </c>
      <c r="BA182" s="105">
        <v>19.586999999999922</v>
      </c>
      <c r="BB182" s="105">
        <v>20.467000000000297</v>
      </c>
      <c r="BC182" s="105">
        <v>21.474999999999238</v>
      </c>
      <c r="BD182" s="105">
        <v>22.487999999999836</v>
      </c>
    </row>
    <row r="183" spans="1:56" x14ac:dyDescent="0.2">
      <c r="A183" s="104" t="s">
        <v>225</v>
      </c>
      <c r="B183" s="105">
        <v>5.6329999999999358E-3</v>
      </c>
      <c r="C183" s="105">
        <v>5.7559999999999738E-3</v>
      </c>
      <c r="D183" s="105">
        <v>5.9219999999999282E-3</v>
      </c>
      <c r="E183" s="105">
        <v>6.1259999999999796E-3</v>
      </c>
      <c r="F183" s="105">
        <v>6.3459999999999975E-3</v>
      </c>
      <c r="G183" s="105">
        <v>6.5479999999999462E-3</v>
      </c>
      <c r="H183" s="105">
        <v>6.723000000000018E-3</v>
      </c>
      <c r="I183" s="105">
        <v>6.885999999999998E-3</v>
      </c>
      <c r="J183" s="105">
        <v>7.0529999999999629E-3</v>
      </c>
      <c r="K183" s="105">
        <v>7.2640000000000404E-3</v>
      </c>
      <c r="L183" s="105">
        <v>7.5189999999999667E-3</v>
      </c>
      <c r="M183" s="105">
        <v>7.858000000000042E-3</v>
      </c>
      <c r="N183" s="105">
        <v>8.2439999999999181E-3</v>
      </c>
      <c r="O183" s="105">
        <v>8.6689999999999164E-3</v>
      </c>
      <c r="P183" s="105">
        <v>9.095000000000077E-3</v>
      </c>
      <c r="Q183" s="105">
        <v>9.5059999999998878E-3</v>
      </c>
      <c r="R183" s="105">
        <v>9.8750000000001701E-3</v>
      </c>
      <c r="S183" s="105">
        <v>1.0224000000000122E-2</v>
      </c>
      <c r="T183" s="105">
        <v>1.0581999999999913E-2</v>
      </c>
      <c r="U183" s="105">
        <v>1.1017000000000091E-2</v>
      </c>
      <c r="V183" s="105">
        <v>1.1552000000000081E-2</v>
      </c>
      <c r="W183" s="105">
        <v>1.2205999999999965E-2</v>
      </c>
      <c r="X183" s="105">
        <v>1.2968000000000035E-2</v>
      </c>
      <c r="Y183" s="105">
        <v>1.3789000002999931E-2</v>
      </c>
      <c r="Z183" s="105">
        <v>1.4596999995000148E-2</v>
      </c>
      <c r="AA183" s="105">
        <v>1.5331999999999823E-2</v>
      </c>
      <c r="AB183" s="105">
        <v>1.596599999799991E-2</v>
      </c>
      <c r="AC183" s="105">
        <v>1.6527999998999791E-2</v>
      </c>
      <c r="AD183" s="105">
        <v>1.7114999998000213E-2</v>
      </c>
      <c r="AE183" s="105">
        <v>1.7863999999000194E-2</v>
      </c>
      <c r="AF183" s="105">
        <v>1.8872999999999779E-2</v>
      </c>
      <c r="AG183" s="105">
        <v>2.0185000003000421E-2</v>
      </c>
      <c r="AH183" s="105">
        <v>2.1741999998000416E-2</v>
      </c>
      <c r="AI183" s="105">
        <v>2.3410000003000645E-2</v>
      </c>
      <c r="AJ183" s="105">
        <v>2.5027999998000001E-2</v>
      </c>
      <c r="AK183" s="105">
        <v>2.6447999999998938E-2</v>
      </c>
      <c r="AL183" s="105">
        <v>2.7642000002000233E-2</v>
      </c>
      <c r="AM183" s="105">
        <v>2.8640000002000277E-2</v>
      </c>
      <c r="AN183" s="105">
        <v>2.948099999899996E-2</v>
      </c>
      <c r="AO183" s="105">
        <v>3.0244999996000183E-2</v>
      </c>
      <c r="AP183" s="105">
        <v>3.0993999999999695E-2</v>
      </c>
      <c r="AQ183" s="105">
        <v>3.1731000002999873E-2</v>
      </c>
      <c r="AR183" s="105">
        <v>3.243099999500023E-2</v>
      </c>
      <c r="AS183" s="105">
        <v>3.3107999997000717E-2</v>
      </c>
      <c r="AT183" s="105">
        <v>3.3738999998999465E-2</v>
      </c>
      <c r="AU183" s="105">
        <v>3.4339000000000307E-2</v>
      </c>
      <c r="AV183" s="105">
        <v>3.4899999997000379E-2</v>
      </c>
      <c r="AW183" s="105">
        <v>3.5445999999999707E-2</v>
      </c>
      <c r="AX183" s="105">
        <v>3.5963000003000095E-2</v>
      </c>
      <c r="AY183" s="105">
        <v>3.6461000003000218E-2</v>
      </c>
      <c r="AZ183" s="105">
        <v>3.6953000000000583E-2</v>
      </c>
      <c r="BA183" s="105">
        <v>3.7000000000000602E-2</v>
      </c>
      <c r="BB183" s="105">
        <v>3.8000000000000582E-2</v>
      </c>
      <c r="BC183" s="105">
        <v>3.8000000000000235E-2</v>
      </c>
      <c r="BD183" s="105">
        <v>3.8999999999999341E-2</v>
      </c>
    </row>
    <row r="184" spans="1:56" x14ac:dyDescent="0.2">
      <c r="A184" s="104" t="s">
        <v>75</v>
      </c>
      <c r="B184" s="105">
        <v>3.6435499997000855</v>
      </c>
      <c r="C184" s="105">
        <v>3.7260900002998603</v>
      </c>
      <c r="D184" s="105">
        <v>3.8151000000001072</v>
      </c>
      <c r="E184" s="105">
        <v>3.9076300005000633</v>
      </c>
      <c r="F184" s="105">
        <v>3.9995099997000532</v>
      </c>
      <c r="G184" s="105">
        <v>4.0879500002998874</v>
      </c>
      <c r="H184" s="105">
        <v>4.1722300001000319</v>
      </c>
      <c r="I184" s="105">
        <v>4.253990000099952</v>
      </c>
      <c r="J184" s="105">
        <v>4.3356500004999496</v>
      </c>
      <c r="K184" s="105">
        <v>4.4207200000000766</v>
      </c>
      <c r="L184" s="105">
        <v>4.5120400002999217</v>
      </c>
      <c r="M184" s="105">
        <v>4.6101700004001112</v>
      </c>
      <c r="N184" s="105">
        <v>4.7152000001999967</v>
      </c>
      <c r="O184" s="105">
        <v>4.8290900002001509</v>
      </c>
      <c r="P184" s="105">
        <v>4.9540499997999206</v>
      </c>
      <c r="Q184" s="105">
        <v>5.091530000000172</v>
      </c>
      <c r="R184" s="105">
        <v>5.24300999999996</v>
      </c>
      <c r="S184" s="105">
        <v>5.4080900000000725</v>
      </c>
      <c r="T184" s="105">
        <v>5.5843400000000205</v>
      </c>
      <c r="U184" s="105">
        <v>5.7680899999997459</v>
      </c>
      <c r="V184" s="105">
        <v>5.9568599999999901</v>
      </c>
      <c r="W184" s="105">
        <v>6.1500799999999609</v>
      </c>
      <c r="X184" s="105">
        <v>6.3490899999998796</v>
      </c>
      <c r="Y184" s="105">
        <v>6.5555999999999237</v>
      </c>
      <c r="Z184" s="105">
        <v>6.7721299999997093</v>
      </c>
      <c r="AA184" s="105">
        <v>7.0007200000000882</v>
      </c>
      <c r="AB184" s="105">
        <v>7.2411299999999299</v>
      </c>
      <c r="AC184" s="105">
        <v>7.4932499999998825</v>
      </c>
      <c r="AD184" s="105">
        <v>7.75925999999974</v>
      </c>
      <c r="AE184" s="105">
        <v>8.0418499999998083</v>
      </c>
      <c r="AF184" s="105">
        <v>8.3425600000000699</v>
      </c>
      <c r="AG184" s="105">
        <v>8.6630100000000319</v>
      </c>
      <c r="AH184" s="105">
        <v>9.0016900000000746</v>
      </c>
      <c r="AI184" s="105">
        <v>9.3532000000000348</v>
      </c>
      <c r="AJ184" s="105">
        <v>9.7100400000000864</v>
      </c>
      <c r="AK184" s="105">
        <v>10.067000000000007</v>
      </c>
      <c r="AL184" s="105">
        <v>10.421599999999984</v>
      </c>
      <c r="AM184" s="105">
        <v>10.775700000000043</v>
      </c>
      <c r="AN184" s="105">
        <v>11.133900000000057</v>
      </c>
      <c r="AO184" s="105">
        <v>11.502799999999848</v>
      </c>
      <c r="AP184" s="105">
        <v>11.887200000000044</v>
      </c>
      <c r="AQ184" s="105">
        <v>12.288700000000031</v>
      </c>
      <c r="AR184" s="105">
        <v>12.705099999999948</v>
      </c>
      <c r="AS184" s="105">
        <v>13.133599999999916</v>
      </c>
      <c r="AT184" s="105">
        <v>13.56940000000025</v>
      </c>
      <c r="AU184" s="105">
        <v>14.009400003000309</v>
      </c>
      <c r="AV184" s="105">
        <v>14.452500003000411</v>
      </c>
      <c r="AW184" s="105">
        <v>14.900000003000393</v>
      </c>
      <c r="AX184" s="105">
        <v>15.353183999999569</v>
      </c>
      <c r="AY184" s="105">
        <v>15.814344997000061</v>
      </c>
      <c r="AZ184" s="105">
        <v>16.285093000000579</v>
      </c>
      <c r="BA184" s="105">
        <v>16.765999999999778</v>
      </c>
      <c r="BB184" s="105">
        <v>17.255000000000354</v>
      </c>
      <c r="BC184" s="105">
        <v>17.753999999999543</v>
      </c>
      <c r="BD184" s="105">
        <v>18.261000000000127</v>
      </c>
    </row>
    <row r="185" spans="1:56" x14ac:dyDescent="0.2">
      <c r="A185" s="104" t="s">
        <v>220</v>
      </c>
      <c r="B185" s="105">
        <v>2.1155200004000521</v>
      </c>
      <c r="C185" s="105">
        <v>2.1856600000000075</v>
      </c>
      <c r="D185" s="105">
        <v>2.2475799994999508</v>
      </c>
      <c r="E185" s="105">
        <v>2.3033399996000323</v>
      </c>
      <c r="F185" s="105">
        <v>2.3566199999000692</v>
      </c>
      <c r="G185" s="105">
        <v>2.4104500000999849</v>
      </c>
      <c r="H185" s="105">
        <v>2.464449999599954</v>
      </c>
      <c r="I185" s="105">
        <v>2.5185699999999813</v>
      </c>
      <c r="J185" s="105">
        <v>2.5764700001000498</v>
      </c>
      <c r="K185" s="105">
        <v>2.6428499998999886</v>
      </c>
      <c r="L185" s="105">
        <v>2.7208399995999817</v>
      </c>
      <c r="M185" s="105">
        <v>2.8120400000000823</v>
      </c>
      <c r="N185" s="105">
        <v>2.9150699997000387</v>
      </c>
      <c r="O185" s="105">
        <v>3.0262400001001044</v>
      </c>
      <c r="P185" s="105">
        <v>3.1402399998999333</v>
      </c>
      <c r="Q185" s="105">
        <v>3.2529899994999529</v>
      </c>
      <c r="R185" s="105">
        <v>3.3640200005000658</v>
      </c>
      <c r="S185" s="105">
        <v>3.4740799997999798</v>
      </c>
      <c r="T185" s="105">
        <v>3.5819299999000425</v>
      </c>
      <c r="U185" s="105">
        <v>3.6863699999999247</v>
      </c>
      <c r="V185" s="105">
        <v>3.7869400000000732</v>
      </c>
      <c r="W185" s="105">
        <v>3.8822699999999153</v>
      </c>
      <c r="X185" s="105">
        <v>3.9733300000001122</v>
      </c>
      <c r="Y185" s="105">
        <v>4.0649299999999107</v>
      </c>
      <c r="Z185" s="105">
        <v>4.1636400000000018</v>
      </c>
      <c r="AA185" s="105">
        <v>4.2740199999999025</v>
      </c>
      <c r="AB185" s="105">
        <v>4.3982400000001807</v>
      </c>
      <c r="AC185" s="105">
        <v>4.5345499999998538</v>
      </c>
      <c r="AD185" s="105">
        <v>4.6790200000001834</v>
      </c>
      <c r="AE185" s="105">
        <v>4.8256999999998378</v>
      </c>
      <c r="AF185" s="105">
        <v>4.9703699999998703</v>
      </c>
      <c r="AG185" s="105">
        <v>5.111770000000174</v>
      </c>
      <c r="AH185" s="105">
        <v>5.2514699999998848</v>
      </c>
      <c r="AI185" s="105">
        <v>5.3914000000000497</v>
      </c>
      <c r="AJ185" s="105">
        <v>5.5345999999999327</v>
      </c>
      <c r="AK185" s="105">
        <v>5.6832700000000651</v>
      </c>
      <c r="AL185" s="105">
        <v>5.8377899999998997</v>
      </c>
      <c r="AM185" s="105">
        <v>5.9973899999998714</v>
      </c>
      <c r="AN185" s="105">
        <v>6.1617999999998894</v>
      </c>
      <c r="AO185" s="105">
        <v>6.3304699999999849</v>
      </c>
      <c r="AP185" s="105">
        <v>6.502950000000066</v>
      </c>
      <c r="AQ185" s="105">
        <v>6.6792800000000492</v>
      </c>
      <c r="AR185" s="105">
        <v>6.8594799999999445</v>
      </c>
      <c r="AS185" s="105">
        <v>7.0429499999998866</v>
      </c>
      <c r="AT185" s="105">
        <v>7.2289100000000905</v>
      </c>
      <c r="AU185" s="105">
        <v>7.4168000000001628</v>
      </c>
      <c r="AV185" s="105">
        <v>7.6063699999998713</v>
      </c>
      <c r="AW185" s="105">
        <v>7.7976900000001113</v>
      </c>
      <c r="AX185" s="105">
        <v>7.9909260000001021</v>
      </c>
      <c r="AY185" s="105">
        <v>8.1863840000000323</v>
      </c>
      <c r="AZ185" s="105">
        <v>8.3842909999999531</v>
      </c>
      <c r="BA185" s="105">
        <v>8.585000000000008</v>
      </c>
      <c r="BB185" s="105">
        <v>8.7870000000000541</v>
      </c>
      <c r="BC185" s="105">
        <v>8.9930000000001602</v>
      </c>
      <c r="BD185" s="105">
        <v>9.2000000000000544</v>
      </c>
    </row>
    <row r="186" spans="1:56" x14ac:dyDescent="0.2">
      <c r="A186" s="104" t="s">
        <v>217</v>
      </c>
      <c r="B186" s="105">
        <v>36.884900003999554</v>
      </c>
      <c r="C186" s="105">
        <v>37.964900003999055</v>
      </c>
      <c r="D186" s="105">
        <v>39.061999995999166</v>
      </c>
      <c r="E186" s="105">
        <v>40.165000004999882</v>
      </c>
      <c r="F186" s="105">
        <v>41.259500004999843</v>
      </c>
      <c r="G186" s="105">
        <v>42.335000000000107</v>
      </c>
      <c r="H186" s="105">
        <v>43.386800000000378</v>
      </c>
      <c r="I186" s="105">
        <v>44.415999999999464</v>
      </c>
      <c r="J186" s="105">
        <v>45.423400000000491</v>
      </c>
      <c r="K186" s="105">
        <v>46.412300000000556</v>
      </c>
      <c r="L186" s="105">
        <v>47.385299999999745</v>
      </c>
      <c r="M186" s="105">
        <v>48.337500000000098</v>
      </c>
      <c r="N186" s="105">
        <v>49.267599999999746</v>
      </c>
      <c r="O186" s="105">
        <v>50.186200000000134</v>
      </c>
      <c r="P186" s="105">
        <v>51.10809999999983</v>
      </c>
      <c r="Q186" s="105">
        <v>52.041499999999537</v>
      </c>
      <c r="R186" s="105">
        <v>52.996499999999664</v>
      </c>
      <c r="S186" s="105">
        <v>53.964399999997305</v>
      </c>
      <c r="T186" s="105">
        <v>54.912299999999817</v>
      </c>
      <c r="U186" s="105">
        <v>55.795100000001199</v>
      </c>
      <c r="V186" s="105">
        <v>56.582799999998898</v>
      </c>
      <c r="W186" s="105">
        <v>57.258399999998588</v>
      </c>
      <c r="X186" s="105">
        <v>57.837899999998953</v>
      </c>
      <c r="Y186" s="105">
        <v>58.364900000000652</v>
      </c>
      <c r="Z186" s="105">
        <v>58.901699999998534</v>
      </c>
      <c r="AA186" s="105">
        <v>59.491800000000104</v>
      </c>
      <c r="AB186" s="105">
        <v>60.151499999999622</v>
      </c>
      <c r="AC186" s="105">
        <v>60.863500000000883</v>
      </c>
      <c r="AD186" s="105">
        <v>61.59730000000048</v>
      </c>
      <c r="AE186" s="105">
        <v>62.306700000001349</v>
      </c>
      <c r="AF186" s="105">
        <v>62.958000000000268</v>
      </c>
      <c r="AG186" s="105">
        <v>63.543299999998915</v>
      </c>
      <c r="AH186" s="105">
        <v>64.073200000002387</v>
      </c>
      <c r="AI186" s="105">
        <v>64.554999999998955</v>
      </c>
      <c r="AJ186" s="105">
        <v>65.002200000000528</v>
      </c>
      <c r="AK186" s="105">
        <v>65.425499999998792</v>
      </c>
      <c r="AL186" s="105">
        <v>65.824199999999792</v>
      </c>
      <c r="AM186" s="105">
        <v>66.195600000000624</v>
      </c>
      <c r="AN186" s="105">
        <v>66.545799999999986</v>
      </c>
      <c r="AO186" s="105">
        <v>66.881899999998424</v>
      </c>
      <c r="AP186" s="105">
        <v>67.208800000000494</v>
      </c>
      <c r="AQ186" s="105">
        <v>67.530100000000061</v>
      </c>
      <c r="AR186" s="105">
        <v>67.84400000000042</v>
      </c>
      <c r="AS186" s="105">
        <v>68.143100000000089</v>
      </c>
      <c r="AT186" s="105">
        <v>68.416799999998887</v>
      </c>
      <c r="AU186" s="105">
        <v>68.657599999999931</v>
      </c>
      <c r="AV186" s="105">
        <v>68.863500000000059</v>
      </c>
      <c r="AW186" s="105">
        <v>69.037499999999611</v>
      </c>
      <c r="AX186" s="105">
        <v>69.18317300000075</v>
      </c>
      <c r="AY186" s="105">
        <v>69.306160000001441</v>
      </c>
      <c r="AZ186" s="105">
        <v>69.410867999999795</v>
      </c>
      <c r="BA186" s="105">
        <v>69.497999999999976</v>
      </c>
      <c r="BB186" s="105">
        <v>69.567000000001414</v>
      </c>
      <c r="BC186" s="105">
        <v>69.620999999999455</v>
      </c>
      <c r="BD186" s="105">
        <v>69.659999999999656</v>
      </c>
    </row>
    <row r="187" spans="1:56" x14ac:dyDescent="0.2">
      <c r="A187" s="104" t="s">
        <v>215</v>
      </c>
      <c r="B187" s="105">
        <v>2.9300799999999954</v>
      </c>
      <c r="C187" s="105">
        <v>3.0203899999999728</v>
      </c>
      <c r="D187" s="105">
        <v>3.1112599999999531</v>
      </c>
      <c r="E187" s="105">
        <v>3.2030199999999911</v>
      </c>
      <c r="F187" s="105">
        <v>3.2960900000000288</v>
      </c>
      <c r="G187" s="105">
        <v>3.390929999999996</v>
      </c>
      <c r="H187" s="105">
        <v>3.4876399999999377</v>
      </c>
      <c r="I187" s="105">
        <v>3.5864999999999649</v>
      </c>
      <c r="J187" s="105">
        <v>3.6883900000000698</v>
      </c>
      <c r="K187" s="105">
        <v>3.7944200000001236</v>
      </c>
      <c r="L187" s="105">
        <v>3.9054100000000664</v>
      </c>
      <c r="M187" s="105">
        <v>4.0207799999999025</v>
      </c>
      <c r="N187" s="105">
        <v>4.1402600000000689</v>
      </c>
      <c r="O187" s="105">
        <v>4.2652499999998739</v>
      </c>
      <c r="P187" s="105">
        <v>4.3975199999998225</v>
      </c>
      <c r="Q187" s="105">
        <v>4.5377900000001761</v>
      </c>
      <c r="R187" s="105">
        <v>4.6872800000001433</v>
      </c>
      <c r="S187" s="105">
        <v>4.8439500000000679</v>
      </c>
      <c r="T187" s="105">
        <v>5.0011099999999118</v>
      </c>
      <c r="U187" s="105">
        <v>5.1497999999998214</v>
      </c>
      <c r="V187" s="105">
        <v>5.2837300000001015</v>
      </c>
      <c r="W187" s="105">
        <v>5.4007099999999308</v>
      </c>
      <c r="X187" s="105">
        <v>5.5029800000000488</v>
      </c>
      <c r="Y187" s="105">
        <v>5.5941100000002173</v>
      </c>
      <c r="Z187" s="105">
        <v>5.679829999999999</v>
      </c>
      <c r="AA187" s="105">
        <v>5.7647100000000684</v>
      </c>
      <c r="AB187" s="105">
        <v>5.8495399999999478</v>
      </c>
      <c r="AC187" s="105">
        <v>5.9342800000000979</v>
      </c>
      <c r="AD187" s="105">
        <v>6.0216900000000395</v>
      </c>
      <c r="AE187" s="105">
        <v>6.1148899999998871</v>
      </c>
      <c r="AF187" s="105">
        <v>6.2161999999999393</v>
      </c>
      <c r="AG187" s="105">
        <v>6.3271200000000629</v>
      </c>
      <c r="AH187" s="105">
        <v>6.4476900000000121</v>
      </c>
      <c r="AI187" s="105">
        <v>6.5768800000001137</v>
      </c>
      <c r="AJ187" s="105">
        <v>6.7128400000001207</v>
      </c>
      <c r="AK187" s="105">
        <v>6.8541800000000492</v>
      </c>
      <c r="AL187" s="105">
        <v>7.0005599999999477</v>
      </c>
      <c r="AM187" s="105">
        <v>7.1523899999999916</v>
      </c>
      <c r="AN187" s="105">
        <v>7.3097300000000169</v>
      </c>
      <c r="AO187" s="105">
        <v>7.4728199999999436</v>
      </c>
      <c r="AP187" s="105">
        <v>7.6416299999999522</v>
      </c>
      <c r="AQ187" s="105">
        <v>7.8159499999998507</v>
      </c>
      <c r="AR187" s="105">
        <v>7.9950600000000041</v>
      </c>
      <c r="AS187" s="105">
        <v>8.1778100000000578</v>
      </c>
      <c r="AT187" s="105">
        <v>8.3627500000001103</v>
      </c>
      <c r="AU187" s="105">
        <v>8.5486500000001211</v>
      </c>
      <c r="AV187" s="105">
        <v>8.734949999999948</v>
      </c>
      <c r="AW187" s="105">
        <v>8.921339999999935</v>
      </c>
      <c r="AX187" s="105">
        <v>9.1072110000000137</v>
      </c>
      <c r="AY187" s="105">
        <v>9.2920000000000353</v>
      </c>
      <c r="AZ187" s="105">
        <v>9.4752460000000251</v>
      </c>
      <c r="BA187" s="105">
        <v>9.6559999999999739</v>
      </c>
      <c r="BB187" s="105">
        <v>9.8359999999999967</v>
      </c>
      <c r="BC187" s="105">
        <v>10.012999999999984</v>
      </c>
      <c r="BD187" s="105">
        <v>10.188000000000045</v>
      </c>
    </row>
    <row r="188" spans="1:56" x14ac:dyDescent="0.2">
      <c r="A188" s="104" t="s">
        <v>224</v>
      </c>
      <c r="B188" s="105">
        <v>2.1951699999999432</v>
      </c>
      <c r="C188" s="105">
        <v>2.2589599999999539</v>
      </c>
      <c r="D188" s="105">
        <v>2.3240100000000448</v>
      </c>
      <c r="E188" s="105">
        <v>2.3902099999999615</v>
      </c>
      <c r="F188" s="105">
        <v>2.457380000000037</v>
      </c>
      <c r="G188" s="105">
        <v>2.5253599999999903</v>
      </c>
      <c r="H188" s="105">
        <v>2.594309999999977</v>
      </c>
      <c r="I188" s="105">
        <v>2.6642600000000325</v>
      </c>
      <c r="J188" s="105">
        <v>2.7349000000000161</v>
      </c>
      <c r="K188" s="105">
        <v>2.8058200000000282</v>
      </c>
      <c r="L188" s="105">
        <v>2.8768099999998928</v>
      </c>
      <c r="M188" s="105">
        <v>2.947780000000007</v>
      </c>
      <c r="N188" s="105">
        <v>3.0190700000001627</v>
      </c>
      <c r="O188" s="105">
        <v>3.0915099999999534</v>
      </c>
      <c r="P188" s="105">
        <v>3.1662199999999618</v>
      </c>
      <c r="Q188" s="105">
        <v>3.2440200000000763</v>
      </c>
      <c r="R188" s="105">
        <v>3.324460000000117</v>
      </c>
      <c r="S188" s="105">
        <v>3.4073199999999293</v>
      </c>
      <c r="T188" s="105">
        <v>3.4938900000001842</v>
      </c>
      <c r="U188" s="105">
        <v>3.5858700000000798</v>
      </c>
      <c r="V188" s="105">
        <v>3.6839700000001581</v>
      </c>
      <c r="W188" s="105">
        <v>3.7891800000002163</v>
      </c>
      <c r="X188" s="105">
        <v>3.8998400000000304</v>
      </c>
      <c r="Y188" s="105">
        <v>4.0107899999999015</v>
      </c>
      <c r="Z188" s="105">
        <v>4.1151000000000044</v>
      </c>
      <c r="AA188" s="105">
        <v>4.2078400000000213</v>
      </c>
      <c r="AB188" s="105">
        <v>4.2873399999999453</v>
      </c>
      <c r="AC188" s="105">
        <v>4.3551099999999519</v>
      </c>
      <c r="AD188" s="105">
        <v>4.4134799999999723</v>
      </c>
      <c r="AE188" s="105">
        <v>4.4661300000000326</v>
      </c>
      <c r="AF188" s="105">
        <v>4.5161300000000297</v>
      </c>
      <c r="AG188" s="105">
        <v>4.5640800000000201</v>
      </c>
      <c r="AH188" s="105">
        <v>4.6100000000000074</v>
      </c>
      <c r="AI188" s="105">
        <v>4.6557399999997564</v>
      </c>
      <c r="AJ188" s="105">
        <v>4.7033999999998066</v>
      </c>
      <c r="AK188" s="105">
        <v>4.754640000000216</v>
      </c>
      <c r="AL188" s="105">
        <v>4.8101000000000731</v>
      </c>
      <c r="AM188" s="105">
        <v>4.8701400000000579</v>
      </c>
      <c r="AN188" s="105">
        <v>4.9357600000002018</v>
      </c>
      <c r="AO188" s="105">
        <v>5.0079499999997799</v>
      </c>
      <c r="AP188" s="105">
        <v>5.0872099999998239</v>
      </c>
      <c r="AQ188" s="105">
        <v>5.174059999999832</v>
      </c>
      <c r="AR188" s="105">
        <v>5.267840000000116</v>
      </c>
      <c r="AS188" s="105">
        <v>5.3662799999998931</v>
      </c>
      <c r="AT188" s="105">
        <v>5.4662399999998135</v>
      </c>
      <c r="AU188" s="105">
        <v>5.5652800000000928</v>
      </c>
      <c r="AV188" s="105">
        <v>5.662539999999856</v>
      </c>
      <c r="AW188" s="105">
        <v>5.7580699999998117</v>
      </c>
      <c r="AX188" s="105">
        <v>5.85146600000013</v>
      </c>
      <c r="AY188" s="105">
        <v>5.9425610000001585</v>
      </c>
      <c r="AZ188" s="105">
        <v>6.031195000000162</v>
      </c>
      <c r="BA188" s="105">
        <v>6.1169999999999085</v>
      </c>
      <c r="BB188" s="105">
        <v>6.1989999999998613</v>
      </c>
      <c r="BC188" s="105">
        <v>6.2790000000000514</v>
      </c>
      <c r="BD188" s="105">
        <v>6.3569999999997524</v>
      </c>
    </row>
    <row r="189" spans="1:56" x14ac:dyDescent="0.2">
      <c r="A189" s="104" t="s">
        <v>219</v>
      </c>
      <c r="B189" s="105">
        <v>0.60512500000002301</v>
      </c>
      <c r="C189" s="105">
        <v>0.62094499996003205</v>
      </c>
      <c r="D189" s="105">
        <v>0.63849899999997917</v>
      </c>
      <c r="E189" s="105">
        <v>0.65443699995998539</v>
      </c>
      <c r="F189" s="105">
        <v>0.66422299999997658</v>
      </c>
      <c r="G189" s="105">
        <v>0.66498399999997837</v>
      </c>
      <c r="H189" s="105">
        <v>0.65494699997999928</v>
      </c>
      <c r="I189" s="105">
        <v>0.63609599999998223</v>
      </c>
      <c r="J189" s="105">
        <v>0.61385699996999277</v>
      </c>
      <c r="K189" s="105">
        <v>0.59587199997998741</v>
      </c>
      <c r="L189" s="105">
        <v>0.58756300000001216</v>
      </c>
      <c r="M189" s="105">
        <v>0.59100500001000811</v>
      </c>
      <c r="N189" s="105">
        <v>0.60442999999999514</v>
      </c>
      <c r="O189" s="105">
        <v>0.62464799999999632</v>
      </c>
      <c r="P189" s="105">
        <v>0.64668800000000626</v>
      </c>
      <c r="Q189" s="105">
        <v>0.66694499999999446</v>
      </c>
      <c r="R189" s="105">
        <v>0.68418399999999358</v>
      </c>
      <c r="S189" s="105">
        <v>0.69952199999999221</v>
      </c>
      <c r="T189" s="105">
        <v>0.71447399999999728</v>
      </c>
      <c r="U189" s="105">
        <v>0.73144400000000143</v>
      </c>
      <c r="V189" s="105">
        <v>0.75193300000000607</v>
      </c>
      <c r="W189" s="105">
        <v>0.77701099999999546</v>
      </c>
      <c r="X189" s="105">
        <v>0.80543499999999935</v>
      </c>
      <c r="Y189" s="105">
        <v>0.83361100000001298</v>
      </c>
      <c r="Z189" s="105">
        <v>0.85668399999996303</v>
      </c>
      <c r="AA189" s="105">
        <v>0.87144700000001407</v>
      </c>
      <c r="AB189" s="105">
        <v>0.87591600000005265</v>
      </c>
      <c r="AC189" s="105">
        <v>0.8719940000000509</v>
      </c>
      <c r="AD189" s="105">
        <v>0.86519400000003721</v>
      </c>
      <c r="AE189" s="105">
        <v>0.86326899999997686</v>
      </c>
      <c r="AF189" s="105">
        <v>0.8716069999999817</v>
      </c>
      <c r="AG189" s="105">
        <v>0.89253100000000074</v>
      </c>
      <c r="AH189" s="105">
        <v>0.9238250000000291</v>
      </c>
      <c r="AI189" s="105">
        <v>0.96085199999998006</v>
      </c>
      <c r="AJ189" s="105">
        <v>0.99669799999999265</v>
      </c>
      <c r="AK189" s="105">
        <v>1.0264799999999881</v>
      </c>
      <c r="AL189" s="105">
        <v>1.048619999999977</v>
      </c>
      <c r="AM189" s="105">
        <v>1.0649700000000146</v>
      </c>
      <c r="AN189" s="105">
        <v>1.078110000000015</v>
      </c>
      <c r="AO189" s="105">
        <v>1.09201999999999</v>
      </c>
      <c r="AP189" s="105">
        <v>1.1095899999999801</v>
      </c>
      <c r="AQ189" s="105">
        <v>1.1315199999999888</v>
      </c>
      <c r="AR189" s="105">
        <v>1.1567599999999942</v>
      </c>
      <c r="AS189" s="105">
        <v>1.1843699999999941</v>
      </c>
      <c r="AT189" s="105">
        <v>1.2128099999999862</v>
      </c>
      <c r="AU189" s="105">
        <v>1.2409800000000026</v>
      </c>
      <c r="AV189" s="105">
        <v>1.2686700000000144</v>
      </c>
      <c r="AW189" s="105">
        <v>1.2963100000000021</v>
      </c>
      <c r="AX189" s="105">
        <v>1.3240939999999866</v>
      </c>
      <c r="AY189" s="105">
        <v>1.352360000000002</v>
      </c>
      <c r="AZ189" s="105">
        <v>1.3814000000000084</v>
      </c>
      <c r="BA189" s="105">
        <v>1.411000000000012</v>
      </c>
      <c r="BB189" s="105">
        <v>1.4410000000000038</v>
      </c>
      <c r="BC189" s="105">
        <v>1.4730000000000074</v>
      </c>
      <c r="BD189" s="105">
        <v>1.5039999999999971</v>
      </c>
    </row>
    <row r="190" spans="1:56" x14ac:dyDescent="0.2">
      <c r="A190" s="104" t="s">
        <v>221</v>
      </c>
      <c r="B190" s="105">
        <v>8.4368999999997321E-2</v>
      </c>
      <c r="C190" s="105">
        <v>8.5518000000002342E-2</v>
      </c>
      <c r="D190" s="105">
        <v>8.6346999999999716E-2</v>
      </c>
      <c r="E190" s="105">
        <v>8.6988000000000357E-2</v>
      </c>
      <c r="F190" s="105">
        <v>8.7609000000002268E-2</v>
      </c>
      <c r="G190" s="105">
        <v>8.8347999999999816E-2</v>
      </c>
      <c r="H190" s="105">
        <v>8.9254000000001513E-2</v>
      </c>
      <c r="I190" s="105">
        <v>9.0295000000000653E-2</v>
      </c>
      <c r="J190" s="105">
        <v>9.1364000000001708E-2</v>
      </c>
      <c r="K190" s="105">
        <v>9.2300000000001492E-2</v>
      </c>
      <c r="L190" s="105">
        <v>9.300699999999841E-2</v>
      </c>
      <c r="M190" s="105">
        <v>9.3452999999999772E-2</v>
      </c>
      <c r="N190" s="105">
        <v>9.368099999999932E-2</v>
      </c>
      <c r="O190" s="105">
        <v>9.3774000000000829E-2</v>
      </c>
      <c r="P190" s="105">
        <v>9.384200000000012E-2</v>
      </c>
      <c r="Q190" s="105">
        <v>9.3953000000000259E-2</v>
      </c>
      <c r="R190" s="105">
        <v>9.4145000000003018E-2</v>
      </c>
      <c r="S190" s="105">
        <v>9.4384000000000773E-2</v>
      </c>
      <c r="T190" s="105">
        <v>9.4666999999999238E-2</v>
      </c>
      <c r="U190" s="105">
        <v>9.4929000000000055E-2</v>
      </c>
      <c r="V190" s="105">
        <v>9.5152999999999696E-2</v>
      </c>
      <c r="W190" s="105">
        <v>9.5333000000000334E-2</v>
      </c>
      <c r="X190" s="105">
        <v>9.5495999999999387E-2</v>
      </c>
      <c r="Y190" s="105">
        <v>9.5644000000003809E-2</v>
      </c>
      <c r="Z190" s="105">
        <v>9.5832999999997281E-2</v>
      </c>
      <c r="AA190" s="105">
        <v>9.6075999999994555E-2</v>
      </c>
      <c r="AB190" s="105">
        <v>9.6369000000002078E-2</v>
      </c>
      <c r="AC190" s="105">
        <v>9.6724999999994399E-2</v>
      </c>
      <c r="AD190" s="105">
        <v>9.7134999999996488E-2</v>
      </c>
      <c r="AE190" s="105">
        <v>9.7591000000004563E-2</v>
      </c>
      <c r="AF190" s="105">
        <v>9.8081999999997352E-2</v>
      </c>
      <c r="AG190" s="105">
        <v>9.8611000000000684E-2</v>
      </c>
      <c r="AH190" s="105">
        <v>9.9184000000000813E-2</v>
      </c>
      <c r="AI190" s="105">
        <v>9.9789000000004707E-2</v>
      </c>
      <c r="AJ190" s="105">
        <v>0.1004060000000027</v>
      </c>
      <c r="AK190" s="105">
        <v>0.10104100000000032</v>
      </c>
      <c r="AL190" s="105">
        <v>0.10168900000000387</v>
      </c>
      <c r="AM190" s="105">
        <v>0.10235700000000655</v>
      </c>
      <c r="AN190" s="105">
        <v>0.1030049999999928</v>
      </c>
      <c r="AO190" s="105">
        <v>0.10360399999999871</v>
      </c>
      <c r="AP190" s="105">
        <v>0.10413700000000198</v>
      </c>
      <c r="AQ190" s="105">
        <v>0.10457700000000374</v>
      </c>
      <c r="AR190" s="105">
        <v>0.10495099999999268</v>
      </c>
      <c r="AS190" s="105">
        <v>0.10532800000000611</v>
      </c>
      <c r="AT190" s="105">
        <v>0.10578199999999909</v>
      </c>
      <c r="AU190" s="105">
        <v>0.10636400000000021</v>
      </c>
      <c r="AV190" s="105">
        <v>0.10712199999999766</v>
      </c>
      <c r="AW190" s="105">
        <v>0.10801999999999519</v>
      </c>
      <c r="AX190" s="105">
        <v>0.10900799999999587</v>
      </c>
      <c r="AY190" s="105">
        <v>0.11004099999999631</v>
      </c>
      <c r="AZ190" s="105">
        <v>0.11103700000000261</v>
      </c>
      <c r="BA190" s="105">
        <v>0.11200000000000239</v>
      </c>
      <c r="BB190" s="105">
        <v>0.11300000000000407</v>
      </c>
      <c r="BC190" s="105">
        <v>0.1130000000000021</v>
      </c>
      <c r="BD190" s="105">
        <v>0.11499999999999966</v>
      </c>
    </row>
    <row r="191" spans="1:56" x14ac:dyDescent="0.2">
      <c r="A191" s="104" t="s">
        <v>222</v>
      </c>
      <c r="B191" s="105">
        <v>0.94599300000000042</v>
      </c>
      <c r="C191" s="105">
        <v>0.95636600000000249</v>
      </c>
      <c r="D191" s="105">
        <v>0.96874100000000707</v>
      </c>
      <c r="E191" s="105">
        <v>0.98259199999999924</v>
      </c>
      <c r="F191" s="105">
        <v>0.99705300000000008</v>
      </c>
      <c r="G191" s="105">
        <v>1.0114900000000058</v>
      </c>
      <c r="H191" s="105">
        <v>1.0256599999999974</v>
      </c>
      <c r="I191" s="105">
        <v>1.039759999999998</v>
      </c>
      <c r="J191" s="105">
        <v>1.0541200000000064</v>
      </c>
      <c r="K191" s="105">
        <v>1.069200000000009</v>
      </c>
      <c r="L191" s="105">
        <v>1.0853099999999998</v>
      </c>
      <c r="M191" s="105">
        <v>1.1025599999999911</v>
      </c>
      <c r="N191" s="105">
        <v>1.1206099999999761</v>
      </c>
      <c r="O191" s="105">
        <v>1.1386799999999448</v>
      </c>
      <c r="P191" s="105">
        <v>1.1556900000000732</v>
      </c>
      <c r="Q191" s="105">
        <v>1.1709299999999758</v>
      </c>
      <c r="R191" s="105">
        <v>1.1840500000000262</v>
      </c>
      <c r="S191" s="105">
        <v>1.1952500000000053</v>
      </c>
      <c r="T191" s="105">
        <v>1.2048899999999669</v>
      </c>
      <c r="U191" s="105">
        <v>1.2136200000000741</v>
      </c>
      <c r="V191" s="105">
        <v>1.2218999999999987</v>
      </c>
      <c r="W191" s="105">
        <v>1.2299099999999143</v>
      </c>
      <c r="X191" s="105">
        <v>1.2374899999999212</v>
      </c>
      <c r="Y191" s="105">
        <v>1.2444100000000093</v>
      </c>
      <c r="Z191" s="105">
        <v>1.2503199999999985</v>
      </c>
      <c r="AA191" s="105">
        <v>1.2550000000000385</v>
      </c>
      <c r="AB191" s="105">
        <v>1.2583600000000068</v>
      </c>
      <c r="AC191" s="105">
        <v>1.2606800000000531</v>
      </c>
      <c r="AD191" s="105">
        <v>1.2625399999999709</v>
      </c>
      <c r="AE191" s="105">
        <v>1.2647799999999392</v>
      </c>
      <c r="AF191" s="105">
        <v>1.2679800000000325</v>
      </c>
      <c r="AG191" s="105">
        <v>1.2723799999999919</v>
      </c>
      <c r="AH191" s="105">
        <v>1.2778400000000059</v>
      </c>
      <c r="AI191" s="105">
        <v>1.2840499999999617</v>
      </c>
      <c r="AJ191" s="105">
        <v>1.2905400000000049</v>
      </c>
      <c r="AK191" s="105">
        <v>1.2969299999999884</v>
      </c>
      <c r="AL191" s="105">
        <v>1.3031400000000051</v>
      </c>
      <c r="AM191" s="105">
        <v>1.3092599999999861</v>
      </c>
      <c r="AN191" s="105">
        <v>1.3153699999999837</v>
      </c>
      <c r="AO191" s="105">
        <v>1.3216199999999703</v>
      </c>
      <c r="AP191" s="105">
        <v>1.3280999999999887</v>
      </c>
      <c r="AQ191" s="105">
        <v>1.3347900000000044</v>
      </c>
      <c r="AR191" s="105">
        <v>1.3415900000000125</v>
      </c>
      <c r="AS191" s="105">
        <v>1.3482500000000215</v>
      </c>
      <c r="AT191" s="105">
        <v>1.3544900000000233</v>
      </c>
      <c r="AU191" s="105">
        <v>1.3600899999999803</v>
      </c>
      <c r="AV191" s="105">
        <v>1.3649599999999922</v>
      </c>
      <c r="AW191" s="105">
        <v>1.3691199999999997</v>
      </c>
      <c r="AX191" s="105">
        <v>1.37259800000003</v>
      </c>
      <c r="AY191" s="105">
        <v>1.3754429999999913</v>
      </c>
      <c r="AZ191" s="105">
        <v>1.3777290000000078</v>
      </c>
      <c r="BA191" s="105">
        <v>1.3799999999999875</v>
      </c>
      <c r="BB191" s="105">
        <v>1.3799999999999941</v>
      </c>
      <c r="BC191" s="105">
        <v>1.3809999999999671</v>
      </c>
      <c r="BD191" s="105">
        <v>1.3809999999999947</v>
      </c>
    </row>
    <row r="192" spans="1:56" x14ac:dyDescent="0.2">
      <c r="A192" s="104" t="s">
        <v>223</v>
      </c>
      <c r="B192" s="105">
        <v>5.0604000000000102</v>
      </c>
      <c r="C192" s="105">
        <v>5.1726899999999851</v>
      </c>
      <c r="D192" s="105">
        <v>5.2875400000000417</v>
      </c>
      <c r="E192" s="105">
        <v>5.4053499999999923</v>
      </c>
      <c r="F192" s="105">
        <v>5.5267600000000403</v>
      </c>
      <c r="G192" s="105">
        <v>5.6524799999999935</v>
      </c>
      <c r="H192" s="105">
        <v>5.781799999999822</v>
      </c>
      <c r="I192" s="105">
        <v>5.9150100000000974</v>
      </c>
      <c r="J192" s="105">
        <v>6.0549100000000458</v>
      </c>
      <c r="K192" s="105">
        <v>6.2052100000000729</v>
      </c>
      <c r="L192" s="105">
        <v>6.3681699999998571</v>
      </c>
      <c r="M192" s="105">
        <v>6.5450200000001155</v>
      </c>
      <c r="N192" s="105">
        <v>6.7339599999998203</v>
      </c>
      <c r="O192" s="105">
        <v>6.9303899999996776</v>
      </c>
      <c r="P192" s="105">
        <v>7.127940000000045</v>
      </c>
      <c r="Q192" s="105">
        <v>7.3218800000000774</v>
      </c>
      <c r="R192" s="105">
        <v>7.5097600000003091</v>
      </c>
      <c r="S192" s="105">
        <v>7.6922499999996576</v>
      </c>
      <c r="T192" s="105">
        <v>7.871460000000341</v>
      </c>
      <c r="U192" s="105">
        <v>8.0509300000003368</v>
      </c>
      <c r="V192" s="105">
        <v>8.2327999999996635</v>
      </c>
      <c r="W192" s="105">
        <v>8.4176799999997325</v>
      </c>
      <c r="X192" s="105">
        <v>8.603230000000341</v>
      </c>
      <c r="Y192" s="105">
        <v>8.7848899999999031</v>
      </c>
      <c r="Z192" s="105">
        <v>8.9565999999999946</v>
      </c>
      <c r="AA192" s="105">
        <v>9.1139800000000744</v>
      </c>
      <c r="AB192" s="105">
        <v>9.2560399999999383</v>
      </c>
      <c r="AC192" s="105">
        <v>9.384150000000048</v>
      </c>
      <c r="AD192" s="105">
        <v>9.4994000000000085</v>
      </c>
      <c r="AE192" s="105">
        <v>9.6037400000001742</v>
      </c>
      <c r="AF192" s="105">
        <v>9.6992000000001575</v>
      </c>
      <c r="AG192" s="105">
        <v>9.7857000000001388</v>
      </c>
      <c r="AH192" s="105">
        <v>9.8643300000000362</v>
      </c>
      <c r="AI192" s="105">
        <v>9.9396799999999086</v>
      </c>
      <c r="AJ192" s="105">
        <v>10.01760000000024</v>
      </c>
      <c r="AK192" s="105">
        <v>10.102500000000314</v>
      </c>
      <c r="AL192" s="105">
        <v>10.196099999999731</v>
      </c>
      <c r="AM192" s="105">
        <v>10.298100000000153</v>
      </c>
      <c r="AN192" s="105">
        <v>10.407299999999916</v>
      </c>
      <c r="AO192" s="105">
        <v>10.521799999999969</v>
      </c>
      <c r="AP192" s="105">
        <v>10.639900000000102</v>
      </c>
      <c r="AQ192" s="105">
        <v>10.761500000000048</v>
      </c>
      <c r="AR192" s="105">
        <v>10.886700000000035</v>
      </c>
      <c r="AS192" s="105">
        <v>11.014600000000163</v>
      </c>
      <c r="AT192" s="105">
        <v>11.143899999999833</v>
      </c>
      <c r="AU192" s="105">
        <v>11.273700000000227</v>
      </c>
      <c r="AV192" s="105">
        <v>11.403200000000208</v>
      </c>
      <c r="AW192" s="105">
        <v>11.532099999999984</v>
      </c>
      <c r="AX192" s="105">
        <v>11.659174000000039</v>
      </c>
      <c r="AY192" s="105">
        <v>11.783167999999863</v>
      </c>
      <c r="AZ192" s="105">
        <v>11.903135999999638</v>
      </c>
      <c r="BA192" s="105">
        <v>12.018999999999837</v>
      </c>
      <c r="BB192" s="105">
        <v>12.128999999999829</v>
      </c>
      <c r="BC192" s="105">
        <v>12.234999999999969</v>
      </c>
      <c r="BD192" s="105">
        <v>12.334999999999917</v>
      </c>
    </row>
    <row r="193" spans="1:56" x14ac:dyDescent="0.2">
      <c r="A193" s="104" t="s">
        <v>293</v>
      </c>
      <c r="B193" s="105">
        <v>34.876299999999048</v>
      </c>
      <c r="C193" s="105">
        <v>35.720600000000168</v>
      </c>
      <c r="D193" s="105">
        <v>36.587199999999477</v>
      </c>
      <c r="E193" s="105">
        <v>37.472299999999628</v>
      </c>
      <c r="F193" s="105">
        <v>38.370200000000459</v>
      </c>
      <c r="G193" s="105">
        <v>39.277200000001052</v>
      </c>
      <c r="H193" s="105">
        <v>40.189500000000493</v>
      </c>
      <c r="I193" s="105">
        <v>41.108200000000423</v>
      </c>
      <c r="J193" s="105">
        <v>42.039899999999463</v>
      </c>
      <c r="K193" s="105">
        <v>42.994000000000476</v>
      </c>
      <c r="L193" s="105">
        <v>43.975900000000884</v>
      </c>
      <c r="M193" s="105">
        <v>44.988399999999807</v>
      </c>
      <c r="N193" s="105">
        <v>46.025399999999813</v>
      </c>
      <c r="O193" s="105">
        <v>47.073400000000348</v>
      </c>
      <c r="P193" s="105">
        <v>48.114100000000739</v>
      </c>
      <c r="Q193" s="105">
        <v>49.133899999999272</v>
      </c>
      <c r="R193" s="105">
        <v>50.128499999999512</v>
      </c>
      <c r="S193" s="105">
        <v>51.100900000000109</v>
      </c>
      <c r="T193" s="105">
        <v>52.053699999999544</v>
      </c>
      <c r="U193" s="105">
        <v>52.992399999999961</v>
      </c>
      <c r="V193" s="105">
        <v>53.921699999999674</v>
      </c>
      <c r="W193" s="105">
        <v>54.840499999999331</v>
      </c>
      <c r="X193" s="105">
        <v>55.748899999999317</v>
      </c>
      <c r="Y193" s="105">
        <v>56.653700000001542</v>
      </c>
      <c r="Z193" s="105">
        <v>57.564099999998128</v>
      </c>
      <c r="AA193" s="105">
        <v>58.486400000000046</v>
      </c>
      <c r="AB193" s="105">
        <v>59.423199999998609</v>
      </c>
      <c r="AC193" s="105">
        <v>60.372500000001061</v>
      </c>
      <c r="AD193" s="105">
        <v>61.329599999999779</v>
      </c>
      <c r="AE193" s="105">
        <v>62.287299999998609</v>
      </c>
      <c r="AF193" s="105">
        <v>63.240099999999998</v>
      </c>
      <c r="AG193" s="105">
        <v>64.19149999999928</v>
      </c>
      <c r="AH193" s="105">
        <v>65.143100000001027</v>
      </c>
      <c r="AI193" s="105">
        <v>66.085799999998187</v>
      </c>
      <c r="AJ193" s="105">
        <v>67.007899999999282</v>
      </c>
      <c r="AK193" s="105">
        <v>67.903399999998939</v>
      </c>
      <c r="AL193" s="105">
        <v>68.763400000001056</v>
      </c>
      <c r="AM193" s="105">
        <v>69.597299999999763</v>
      </c>
      <c r="AN193" s="105">
        <v>70.439999999999131</v>
      </c>
      <c r="AO193" s="105">
        <v>71.339199999999394</v>
      </c>
      <c r="AP193" s="105">
        <v>72.326899999998616</v>
      </c>
      <c r="AQ193" s="105">
        <v>73.409500000000861</v>
      </c>
      <c r="AR193" s="105">
        <v>74.569900000000089</v>
      </c>
      <c r="AS193" s="105">
        <v>75.78729999999949</v>
      </c>
      <c r="AT193" s="105">
        <v>77.030599999998643</v>
      </c>
      <c r="AU193" s="105">
        <v>78.271500000000529</v>
      </c>
      <c r="AV193" s="105">
        <v>79.512400000000142</v>
      </c>
      <c r="AW193" s="105">
        <v>80.745000000000203</v>
      </c>
      <c r="AX193" s="105">
        <v>81.916870999999162</v>
      </c>
      <c r="AY193" s="105">
        <v>82.961805000000325</v>
      </c>
      <c r="AZ193" s="105">
        <v>83.835749999999479</v>
      </c>
      <c r="BA193" s="105">
        <v>84.514000000000138</v>
      </c>
      <c r="BB193" s="105">
        <v>85.01900000000002</v>
      </c>
      <c r="BC193" s="105">
        <v>85.404000000000863</v>
      </c>
      <c r="BD193" s="105">
        <v>85.752000000000763</v>
      </c>
    </row>
    <row r="194" spans="1:56" x14ac:dyDescent="0.2">
      <c r="A194" s="104" t="s">
        <v>214</v>
      </c>
      <c r="B194" s="105">
        <v>14.693200000000266</v>
      </c>
      <c r="C194" s="105">
        <v>15.038000000000013</v>
      </c>
      <c r="D194" s="105">
        <v>15.354600000000037</v>
      </c>
      <c r="E194" s="105">
        <v>15.651299999999637</v>
      </c>
      <c r="F194" s="105">
        <v>15.940900000000163</v>
      </c>
      <c r="G194" s="105">
        <v>16.232699999999877</v>
      </c>
      <c r="H194" s="105">
        <v>16.528700000000132</v>
      </c>
      <c r="I194" s="105">
        <v>16.826499999999854</v>
      </c>
      <c r="J194" s="105">
        <v>17.125200000000266</v>
      </c>
      <c r="K194" s="105">
        <v>17.42270000000002</v>
      </c>
      <c r="L194" s="105">
        <v>17.717399999999785</v>
      </c>
      <c r="M194" s="105">
        <v>18.009399999999911</v>
      </c>
      <c r="N194" s="105">
        <v>18.299199999999956</v>
      </c>
      <c r="O194" s="105">
        <v>18.584300003999761</v>
      </c>
      <c r="P194" s="105">
        <v>18.86199999600008</v>
      </c>
      <c r="Q194" s="105">
        <v>19.130099998999867</v>
      </c>
      <c r="R194" s="105">
        <v>19.387400003999783</v>
      </c>
      <c r="S194" s="105">
        <v>19.634000000999531</v>
      </c>
      <c r="T194" s="105">
        <v>19.869899997000434</v>
      </c>
      <c r="U194" s="105">
        <v>20.095699998999351</v>
      </c>
      <c r="V194" s="105">
        <v>20.31170000499981</v>
      </c>
      <c r="W194" s="105">
        <v>20.518799998999462</v>
      </c>
      <c r="X194" s="105">
        <v>20.71670000300027</v>
      </c>
      <c r="Y194" s="105">
        <v>20.902900003000287</v>
      </c>
      <c r="Z194" s="105">
        <v>21.074100000000112</v>
      </c>
      <c r="AA194" s="105">
        <v>21.228499995999975</v>
      </c>
      <c r="AB194" s="105">
        <v>21.364099998999663</v>
      </c>
      <c r="AC194" s="105">
        <v>21.483499996999978</v>
      </c>
      <c r="AD194" s="105">
        <v>21.595400002999934</v>
      </c>
      <c r="AE194" s="105">
        <v>21.711600002000591</v>
      </c>
      <c r="AF194" s="105">
        <v>21.840200003000323</v>
      </c>
      <c r="AG194" s="105">
        <v>21.985300001999018</v>
      </c>
      <c r="AH194" s="105">
        <v>22.143299999000913</v>
      </c>
      <c r="AI194" s="105">
        <v>22.306300002000278</v>
      </c>
      <c r="AJ194" s="105">
        <v>22.462399996000336</v>
      </c>
      <c r="AK194" s="105">
        <v>22.602899999000734</v>
      </c>
      <c r="AL194" s="105">
        <v>22.725499994999186</v>
      </c>
      <c r="AM194" s="105">
        <v>22.832999999999306</v>
      </c>
      <c r="AN194" s="105">
        <v>22.928499997000703</v>
      </c>
      <c r="AO194" s="105">
        <v>23.017100004999733</v>
      </c>
      <c r="AP194" s="105">
        <v>23.102400000999726</v>
      </c>
      <c r="AQ194" s="105">
        <v>23.184999995999537</v>
      </c>
      <c r="AR194" s="105">
        <v>23.263899996000557</v>
      </c>
      <c r="AS194" s="105">
        <v>23.339900003999489</v>
      </c>
      <c r="AT194" s="105">
        <v>23.413700003999224</v>
      </c>
      <c r="AU194" s="105">
        <v>23.485799997999756</v>
      </c>
      <c r="AV194" s="105">
        <v>23.55670000099996</v>
      </c>
      <c r="AW194" s="105">
        <v>23.626499996000472</v>
      </c>
      <c r="AX194" s="105">
        <v>23.694089004000702</v>
      </c>
      <c r="AY194" s="105">
        <v>23.75824699800075</v>
      </c>
      <c r="AZ194" s="105">
        <v>23.817905000000476</v>
      </c>
      <c r="BA194" s="105">
        <v>23.872999999999166</v>
      </c>
      <c r="BB194" s="105">
        <v>23.92299999999911</v>
      </c>
      <c r="BC194" s="105">
        <v>23.968000000000462</v>
      </c>
      <c r="BD194" s="105">
        <v>24.009000000000533</v>
      </c>
    </row>
    <row r="195" spans="1:56" x14ac:dyDescent="0.2">
      <c r="A195" s="104" t="s">
        <v>216</v>
      </c>
      <c r="B195" s="105">
        <v>13.605500003000431</v>
      </c>
      <c r="C195" s="105">
        <v>14.045799998999652</v>
      </c>
      <c r="D195" s="105">
        <v>14.506599999999629</v>
      </c>
      <c r="E195" s="105">
        <v>14.985099998000285</v>
      </c>
      <c r="F195" s="105">
        <v>15.477300000999984</v>
      </c>
      <c r="G195" s="105">
        <v>15.980299998999335</v>
      </c>
      <c r="H195" s="105">
        <v>16.493299997999582</v>
      </c>
      <c r="I195" s="105">
        <v>17.017699995000243</v>
      </c>
      <c r="J195" s="105">
        <v>17.555499995999806</v>
      </c>
      <c r="K195" s="105">
        <v>18.109900003000014</v>
      </c>
      <c r="L195" s="105">
        <v>18.683199998000145</v>
      </c>
      <c r="M195" s="105">
        <v>19.277100004000452</v>
      </c>
      <c r="N195" s="105">
        <v>19.891500004000314</v>
      </c>
      <c r="O195" s="105">
        <v>20.524699999000415</v>
      </c>
      <c r="P195" s="105">
        <v>21.173599996999751</v>
      </c>
      <c r="Q195" s="105">
        <v>21.836999998000032</v>
      </c>
      <c r="R195" s="105">
        <v>22.511199995000219</v>
      </c>
      <c r="S195" s="105">
        <v>23.19850000300066</v>
      </c>
      <c r="T195" s="105">
        <v>23.910000002999563</v>
      </c>
      <c r="U195" s="105">
        <v>24.660600005000276</v>
      </c>
      <c r="V195" s="105">
        <v>25.45960000500029</v>
      </c>
      <c r="W195" s="105">
        <v>26.315000001000307</v>
      </c>
      <c r="X195" s="105">
        <v>27.219599995999864</v>
      </c>
      <c r="Y195" s="105">
        <v>28.14930000000038</v>
      </c>
      <c r="Z195" s="105">
        <v>29.070600005000539</v>
      </c>
      <c r="AA195" s="105">
        <v>29.96079999999986</v>
      </c>
      <c r="AB195" s="105">
        <v>30.811899998999795</v>
      </c>
      <c r="AC195" s="105">
        <v>31.635300000999191</v>
      </c>
      <c r="AD195" s="105">
        <v>32.451699996000272</v>
      </c>
      <c r="AE195" s="105">
        <v>33.291499997999658</v>
      </c>
      <c r="AF195" s="105">
        <v>34.178000000000594</v>
      </c>
      <c r="AG195" s="105">
        <v>35.117000005000335</v>
      </c>
      <c r="AH195" s="105">
        <v>36.105799998999856</v>
      </c>
      <c r="AI195" s="105">
        <v>37.149100002998885</v>
      </c>
      <c r="AJ195" s="105">
        <v>38.250000001000075</v>
      </c>
      <c r="AK195" s="105">
        <v>39.410500000001164</v>
      </c>
      <c r="AL195" s="105">
        <v>40.634899999999348</v>
      </c>
      <c r="AM195" s="105">
        <v>41.923700000000281</v>
      </c>
      <c r="AN195" s="105">
        <v>43.270099999998884</v>
      </c>
      <c r="AO195" s="105">
        <v>44.664200000000847</v>
      </c>
      <c r="AP195" s="105">
        <v>46.098599999999934</v>
      </c>
      <c r="AQ195" s="105">
        <v>47.57089999999873</v>
      </c>
      <c r="AR195" s="105">
        <v>49.083000000002649</v>
      </c>
      <c r="AS195" s="105">
        <v>50.636600000000108</v>
      </c>
      <c r="AT195" s="105">
        <v>52.234899999999982</v>
      </c>
      <c r="AU195" s="105">
        <v>53.879999999999633</v>
      </c>
      <c r="AV195" s="105">
        <v>55.572199999999384</v>
      </c>
      <c r="AW195" s="105">
        <v>57.309999999998901</v>
      </c>
      <c r="AX195" s="105">
        <v>59.091392000000113</v>
      </c>
      <c r="AY195" s="105">
        <v>60.913557000000047</v>
      </c>
      <c r="AZ195" s="105">
        <v>62.774618999998047</v>
      </c>
      <c r="BA195" s="105">
        <v>64.674000000000007</v>
      </c>
      <c r="BB195" s="105">
        <v>66.612000000000521</v>
      </c>
      <c r="BC195" s="105">
        <v>68.59099999999998</v>
      </c>
      <c r="BD195" s="105">
        <v>70.613000000000469</v>
      </c>
    </row>
    <row r="196" spans="1:56" x14ac:dyDescent="0.2">
      <c r="A196" s="104" t="s">
        <v>226</v>
      </c>
      <c r="B196" s="105">
        <v>9.4460600005000206</v>
      </c>
      <c r="C196" s="105">
        <v>9.720399999899989</v>
      </c>
      <c r="D196" s="105">
        <v>9.9883800003999053</v>
      </c>
      <c r="E196" s="105">
        <v>10.256400000199942</v>
      </c>
      <c r="F196" s="105">
        <v>10.533700000299998</v>
      </c>
      <c r="G196" s="105">
        <v>10.827100000999948</v>
      </c>
      <c r="H196" s="105">
        <v>11.139799999699935</v>
      </c>
      <c r="I196" s="105">
        <v>11.470900004200116</v>
      </c>
      <c r="J196" s="105">
        <v>11.818300002399981</v>
      </c>
      <c r="K196" s="105">
        <v>12.178500000500087</v>
      </c>
      <c r="L196" s="105">
        <v>12.549499996499952</v>
      </c>
      <c r="M196" s="105">
        <v>12.930199995000065</v>
      </c>
      <c r="N196" s="105">
        <v>13.323300002000028</v>
      </c>
      <c r="O196" s="105">
        <v>13.735299994999776</v>
      </c>
      <c r="P196" s="105">
        <v>14.174499995000129</v>
      </c>
      <c r="Q196" s="105">
        <v>14.64660000399992</v>
      </c>
      <c r="R196" s="105">
        <v>15.154500003000138</v>
      </c>
      <c r="S196" s="105">
        <v>15.695399999000015</v>
      </c>
      <c r="T196" s="105">
        <v>16.262500002000177</v>
      </c>
      <c r="U196" s="105">
        <v>16.846100001000021</v>
      </c>
      <c r="V196" s="105">
        <v>17.43890000500021</v>
      </c>
      <c r="W196" s="105">
        <v>18.04039999500009</v>
      </c>
      <c r="X196" s="105">
        <v>18.6529000039999</v>
      </c>
      <c r="Y196" s="105">
        <v>19.27540000299993</v>
      </c>
      <c r="Z196" s="105">
        <v>19.907600003999914</v>
      </c>
      <c r="AA196" s="105">
        <v>20.550299996000934</v>
      </c>
      <c r="AB196" s="105">
        <v>21.202100001001082</v>
      </c>
      <c r="AC196" s="105">
        <v>21.865899998999108</v>
      </c>
      <c r="AD196" s="105">
        <v>22.551799999999435</v>
      </c>
      <c r="AE196" s="105">
        <v>23.272999995999299</v>
      </c>
      <c r="AF196" s="105">
        <v>24.039300003999216</v>
      </c>
      <c r="AG196" s="105">
        <v>24.854899998000676</v>
      </c>
      <c r="AH196" s="105">
        <v>25.717999998000145</v>
      </c>
      <c r="AI196" s="105">
        <v>26.624799997999503</v>
      </c>
      <c r="AJ196" s="105">
        <v>27.568400000000313</v>
      </c>
      <c r="AK196" s="105">
        <v>28.543899996000519</v>
      </c>
      <c r="AL196" s="105">
        <v>29.550700003999623</v>
      </c>
      <c r="AM196" s="105">
        <v>30.590499994998883</v>
      </c>
      <c r="AN196" s="105">
        <v>31.663900001998751</v>
      </c>
      <c r="AO196" s="105">
        <v>32.771899999999427</v>
      </c>
      <c r="AP196" s="105">
        <v>33.91510000400082</v>
      </c>
      <c r="AQ196" s="105">
        <v>35.093599998001061</v>
      </c>
      <c r="AR196" s="105">
        <v>36.306799995998418</v>
      </c>
      <c r="AS196" s="105">
        <v>37.553700002000035</v>
      </c>
      <c r="AT196" s="105">
        <v>38.833299996999742</v>
      </c>
      <c r="AU196" s="105">
        <v>40.144899998000113</v>
      </c>
      <c r="AV196" s="105">
        <v>41.487999998001087</v>
      </c>
      <c r="AW196" s="105">
        <v>42.863000002999655</v>
      </c>
      <c r="AX196" s="105">
        <v>44.270563000001282</v>
      </c>
      <c r="AY196" s="105">
        <v>45.711873999998915</v>
      </c>
      <c r="AZ196" s="105">
        <v>47.187703000000674</v>
      </c>
      <c r="BA196" s="105">
        <v>48.698000000001628</v>
      </c>
      <c r="BB196" s="105">
        <v>50.243000000000265</v>
      </c>
      <c r="BC196" s="105">
        <v>51.822999999999439</v>
      </c>
      <c r="BD196" s="105">
        <v>53.436999999998818</v>
      </c>
    </row>
    <row r="197" spans="1:56" x14ac:dyDescent="0.2">
      <c r="A197" s="104" t="s">
        <v>227</v>
      </c>
      <c r="B197" s="105">
        <v>47.086799999998362</v>
      </c>
      <c r="C197" s="105">
        <v>47.433799999999806</v>
      </c>
      <c r="D197" s="105">
        <v>47.783000000000293</v>
      </c>
      <c r="E197" s="105">
        <v>48.127199999998574</v>
      </c>
      <c r="F197" s="105">
        <v>48.455099999999568</v>
      </c>
      <c r="G197" s="105">
        <v>48.759000000001919</v>
      </c>
      <c r="H197" s="105">
        <v>49.036499999998625</v>
      </c>
      <c r="I197" s="105">
        <v>49.290900000001464</v>
      </c>
      <c r="J197" s="105">
        <v>49.526899999999067</v>
      </c>
      <c r="K197" s="105">
        <v>49.751300000001393</v>
      </c>
      <c r="L197" s="105">
        <v>49.968800000001075</v>
      </c>
      <c r="M197" s="105">
        <v>50.178999999998894</v>
      </c>
      <c r="N197" s="105">
        <v>50.379400000001262</v>
      </c>
      <c r="O197" s="105">
        <v>50.570000000000611</v>
      </c>
      <c r="P197" s="105">
        <v>50.750899999998154</v>
      </c>
      <c r="Q197" s="105">
        <v>50.920800000001066</v>
      </c>
      <c r="R197" s="105">
        <v>51.078799999999468</v>
      </c>
      <c r="S197" s="105">
        <v>51.221100000000867</v>
      </c>
      <c r="T197" s="105">
        <v>51.339600000000502</v>
      </c>
      <c r="U197" s="105">
        <v>51.423500000000402</v>
      </c>
      <c r="V197" s="105">
        <v>51.464299999998694</v>
      </c>
      <c r="W197" s="105">
        <v>51.462600000000727</v>
      </c>
      <c r="X197" s="105">
        <v>51.417399999998509</v>
      </c>
      <c r="Y197" s="105">
        <v>51.317599999998954</v>
      </c>
      <c r="Z197" s="105">
        <v>51.149499999999854</v>
      </c>
      <c r="AA197" s="105">
        <v>50.905699999999982</v>
      </c>
      <c r="AB197" s="105">
        <v>50.582500000000429</v>
      </c>
      <c r="AC197" s="105">
        <v>50.189300000000195</v>
      </c>
      <c r="AD197" s="105">
        <v>49.74859999999984</v>
      </c>
      <c r="AE197" s="105">
        <v>49.290799999999756</v>
      </c>
      <c r="AF197" s="105">
        <v>48.840099999999268</v>
      </c>
      <c r="AG197" s="105">
        <v>48.402899999999427</v>
      </c>
      <c r="AH197" s="105">
        <v>47.979600000000531</v>
      </c>
      <c r="AI197" s="105">
        <v>47.580600000000182</v>
      </c>
      <c r="AJ197" s="105">
        <v>47.216000000000371</v>
      </c>
      <c r="AK197" s="105">
        <v>46.892200000000543</v>
      </c>
      <c r="AL197" s="105">
        <v>46.616400000000162</v>
      </c>
      <c r="AM197" s="105">
        <v>46.386400000000037</v>
      </c>
      <c r="AN197" s="105">
        <v>46.18640000000034</v>
      </c>
      <c r="AO197" s="105">
        <v>45.993999999999801</v>
      </c>
      <c r="AP197" s="105">
        <v>45.79250000000048</v>
      </c>
      <c r="AQ197" s="105">
        <v>45.576300000000472</v>
      </c>
      <c r="AR197" s="105">
        <v>45.349300000000383</v>
      </c>
      <c r="AS197" s="105">
        <v>45.115799999999837</v>
      </c>
      <c r="AT197" s="105">
        <v>44.883399999999725</v>
      </c>
      <c r="AU197" s="105">
        <v>44.657700000000105</v>
      </c>
      <c r="AV197" s="105">
        <v>44.438600000000051</v>
      </c>
      <c r="AW197" s="105">
        <v>44.22290000000077</v>
      </c>
      <c r="AX197" s="105">
        <v>44.009213999999439</v>
      </c>
      <c r="AY197" s="105">
        <v>43.795220000000818</v>
      </c>
      <c r="AZ197" s="105">
        <v>43.579233999999353</v>
      </c>
      <c r="BA197" s="105">
        <v>43.360999999999841</v>
      </c>
      <c r="BB197" s="105">
        <v>43.139999999998523</v>
      </c>
      <c r="BC197" s="105">
        <v>42.916000000001951</v>
      </c>
      <c r="BD197" s="105">
        <v>42.68800000000072</v>
      </c>
    </row>
    <row r="198" spans="1:56" x14ac:dyDescent="0.2">
      <c r="A198" s="104" t="s">
        <v>230</v>
      </c>
      <c r="B198" s="105">
        <v>2.8097999999999819</v>
      </c>
      <c r="C198" s="105">
        <v>2.8182699997999787</v>
      </c>
      <c r="D198" s="105">
        <v>2.8214400003000137</v>
      </c>
      <c r="E198" s="105">
        <v>2.8220800004000695</v>
      </c>
      <c r="F198" s="105">
        <v>2.8240699999000012</v>
      </c>
      <c r="G198" s="105">
        <v>2.8301699998000838</v>
      </c>
      <c r="H198" s="105">
        <v>2.841430000399972</v>
      </c>
      <c r="I198" s="105">
        <v>2.8571100000000205</v>
      </c>
      <c r="J198" s="105">
        <v>2.8759700001999868</v>
      </c>
      <c r="K198" s="105">
        <v>2.8960200004999681</v>
      </c>
      <c r="L198" s="105">
        <v>2.9157800000999323</v>
      </c>
      <c r="M198" s="105">
        <v>2.9350400000000181</v>
      </c>
      <c r="N198" s="105">
        <v>2.9542799997000651</v>
      </c>
      <c r="O198" s="105">
        <v>2.9734599995999318</v>
      </c>
      <c r="P198" s="105">
        <v>2.9926399996998954</v>
      </c>
      <c r="Q198" s="105">
        <v>3.0119100000999182</v>
      </c>
      <c r="R198" s="105">
        <v>3.0310400001001616</v>
      </c>
      <c r="S198" s="105">
        <v>3.049969999600068</v>
      </c>
      <c r="T198" s="105">
        <v>3.0691000001999384</v>
      </c>
      <c r="U198" s="105">
        <v>3.0889800001000345</v>
      </c>
      <c r="V198" s="105">
        <v>3.1099900003001051</v>
      </c>
      <c r="W198" s="105">
        <v>3.1320499998999076</v>
      </c>
      <c r="X198" s="105">
        <v>3.1548599995999487</v>
      </c>
      <c r="Y198" s="105">
        <v>3.178159999699981</v>
      </c>
      <c r="Z198" s="105">
        <v>3.2016100001999415</v>
      </c>
      <c r="AA198" s="105">
        <v>3.2247999997000694</v>
      </c>
      <c r="AB198" s="105">
        <v>3.2480299996001003</v>
      </c>
      <c r="AC198" s="105">
        <v>3.271010000000103</v>
      </c>
      <c r="AD198" s="105">
        <v>3.2921400000999324</v>
      </c>
      <c r="AE198" s="105">
        <v>3.3093199998999503</v>
      </c>
      <c r="AF198" s="105">
        <v>3.3212400003999876</v>
      </c>
      <c r="AG198" s="105">
        <v>3.3270999998999766</v>
      </c>
      <c r="AH198" s="105">
        <v>3.3277700005000086</v>
      </c>
      <c r="AI198" s="105">
        <v>3.3256399998999591</v>
      </c>
      <c r="AJ198" s="105">
        <v>3.3241000003999917</v>
      </c>
      <c r="AK198" s="105">
        <v>3.3256100004000535</v>
      </c>
      <c r="AL198" s="105">
        <v>3.3310400003000251</v>
      </c>
      <c r="AM198" s="105">
        <v>3.3397400002000057</v>
      </c>
      <c r="AN198" s="105">
        <v>3.350820000400045</v>
      </c>
      <c r="AO198" s="105">
        <v>3.3627599998999456</v>
      </c>
      <c r="AP198" s="105">
        <v>3.3744099997000916</v>
      </c>
      <c r="AQ198" s="105">
        <v>3.3856199999000136</v>
      </c>
      <c r="AR198" s="105">
        <v>3.3967800004000628</v>
      </c>
      <c r="AS198" s="105">
        <v>3.4080100000000462</v>
      </c>
      <c r="AT198" s="105">
        <v>3.419549999699969</v>
      </c>
      <c r="AU198" s="105">
        <v>3.4315499999000196</v>
      </c>
      <c r="AV198" s="105">
        <v>3.4440099995000559</v>
      </c>
      <c r="AW198" s="105">
        <v>3.4567499995999067</v>
      </c>
      <c r="AX198" s="105">
        <v>3.4695509996000946</v>
      </c>
      <c r="AY198" s="105">
        <v>3.4821560001999119</v>
      </c>
      <c r="AZ198" s="105">
        <v>3.494386999999989</v>
      </c>
      <c r="BA198" s="105">
        <v>3.5059999999999518</v>
      </c>
      <c r="BB198" s="105">
        <v>3.5180000000000322</v>
      </c>
      <c r="BC198" s="105">
        <v>3.5279999999999641</v>
      </c>
      <c r="BD198" s="105">
        <v>3.538999999999942</v>
      </c>
    </row>
    <row r="199" spans="1:56" x14ac:dyDescent="0.2">
      <c r="A199" s="104" t="s">
        <v>34</v>
      </c>
      <c r="B199" s="105">
        <v>209.58800000000136</v>
      </c>
      <c r="C199" s="105">
        <v>211.46200002999706</v>
      </c>
      <c r="D199" s="105">
        <v>213.3520000199974</v>
      </c>
      <c r="E199" s="105">
        <v>215.2690000000045</v>
      </c>
      <c r="F199" s="105">
        <v>217.2179999499979</v>
      </c>
      <c r="G199" s="105">
        <v>219.2050000099982</v>
      </c>
      <c r="H199" s="105">
        <v>221.23900003999964</v>
      </c>
      <c r="I199" s="105">
        <v>223.32400000999667</v>
      </c>
      <c r="J199" s="105">
        <v>225.45000003999954</v>
      </c>
      <c r="K199" s="105">
        <v>227.59999996999883</v>
      </c>
      <c r="L199" s="105">
        <v>229.76300004000564</v>
      </c>
      <c r="M199" s="105">
        <v>231.93899999999732</v>
      </c>
      <c r="N199" s="105">
        <v>234.13299997999732</v>
      </c>
      <c r="O199" s="105">
        <v>236.34399999999613</v>
      </c>
      <c r="P199" s="105">
        <v>238.57400002999708</v>
      </c>
      <c r="Q199" s="105">
        <v>240.82399999000546</v>
      </c>
      <c r="R199" s="105">
        <v>243.09900000000425</v>
      </c>
      <c r="S199" s="105">
        <v>245.40300001000284</v>
      </c>
      <c r="T199" s="105">
        <v>247.73999995999463</v>
      </c>
      <c r="U199" s="105">
        <v>250.11299999000039</v>
      </c>
      <c r="V199" s="105">
        <v>252.53000004999558</v>
      </c>
      <c r="W199" s="105">
        <v>254.97499994999455</v>
      </c>
      <c r="X199" s="105">
        <v>257.45400003999379</v>
      </c>
      <c r="Y199" s="105">
        <v>260.01999996999552</v>
      </c>
      <c r="Z199" s="105">
        <v>262.74199997999682</v>
      </c>
      <c r="AA199" s="105">
        <v>265.65900003999724</v>
      </c>
      <c r="AB199" s="105">
        <v>268.8030000300032</v>
      </c>
      <c r="AC199" s="105">
        <v>272.13699996999679</v>
      </c>
      <c r="AD199" s="105">
        <v>275.54300003000685</v>
      </c>
      <c r="AE199" s="105">
        <v>278.86200004999904</v>
      </c>
      <c r="AF199" s="105">
        <v>281.9829999900021</v>
      </c>
      <c r="AG199" s="105">
        <v>284.8519999599979</v>
      </c>
      <c r="AH199" s="105">
        <v>287.50699998999482</v>
      </c>
      <c r="AI199" s="105">
        <v>290.02799995000584</v>
      </c>
      <c r="AJ199" s="105">
        <v>292.53900004999974</v>
      </c>
      <c r="AK199" s="105">
        <v>295.12999996000696</v>
      </c>
      <c r="AL199" s="105">
        <v>297.82700004999208</v>
      </c>
      <c r="AM199" s="105">
        <v>300.59499996000443</v>
      </c>
      <c r="AN199" s="105">
        <v>303.37399997000631</v>
      </c>
      <c r="AO199" s="105">
        <v>306.07600003000647</v>
      </c>
      <c r="AP199" s="105">
        <v>308.64100001999839</v>
      </c>
      <c r="AQ199" s="105">
        <v>311.05099999998862</v>
      </c>
      <c r="AR199" s="105">
        <v>313.33500002999693</v>
      </c>
      <c r="AS199" s="105">
        <v>315.53700002999739</v>
      </c>
      <c r="AT199" s="105">
        <v>317.71900000999977</v>
      </c>
      <c r="AU199" s="105">
        <v>319.92900000999703</v>
      </c>
      <c r="AV199" s="105">
        <v>322.18000003999765</v>
      </c>
      <c r="AW199" s="105">
        <v>324.4589999899955</v>
      </c>
      <c r="AX199" s="105">
        <v>326.7667479599948</v>
      </c>
      <c r="AY199" s="105">
        <v>329.09311000000906</v>
      </c>
      <c r="AZ199" s="105">
        <v>331.43153400000949</v>
      </c>
      <c r="BA199" s="105">
        <v>333.78299999999672</v>
      </c>
      <c r="BB199" s="105">
        <v>336.15000000000339</v>
      </c>
      <c r="BC199" s="105">
        <v>338.52400000001489</v>
      </c>
      <c r="BD199" s="105">
        <v>340.89500000000646</v>
      </c>
    </row>
    <row r="200" spans="1:56" x14ac:dyDescent="0.2">
      <c r="A200" s="104" t="s">
        <v>231</v>
      </c>
      <c r="B200" s="105">
        <v>12.109999999999941</v>
      </c>
      <c r="C200" s="105">
        <v>12.477099999999993</v>
      </c>
      <c r="D200" s="105">
        <v>12.828600000000112</v>
      </c>
      <c r="E200" s="105">
        <v>13.173600000000045</v>
      </c>
      <c r="F200" s="105">
        <v>13.52509999999989</v>
      </c>
      <c r="G200" s="105">
        <v>13.892599999999987</v>
      </c>
      <c r="H200" s="105">
        <v>14.279099999999874</v>
      </c>
      <c r="I200" s="105">
        <v>14.681500000000055</v>
      </c>
      <c r="J200" s="105">
        <v>15.095999999999947</v>
      </c>
      <c r="K200" s="105">
        <v>15.516900000000117</v>
      </c>
      <c r="L200" s="105">
        <v>15.939699999999911</v>
      </c>
      <c r="M200" s="105">
        <v>16.363600000000055</v>
      </c>
      <c r="N200" s="105">
        <v>16.790099999999921</v>
      </c>
      <c r="O200" s="105">
        <v>17.221200000000014</v>
      </c>
      <c r="P200" s="105">
        <v>17.659999998999353</v>
      </c>
      <c r="Q200" s="105">
        <v>18.1083000000006</v>
      </c>
      <c r="R200" s="105">
        <v>18.565500002999084</v>
      </c>
      <c r="S200" s="105">
        <v>19.029899998999777</v>
      </c>
      <c r="T200" s="105">
        <v>19.501200000000356</v>
      </c>
      <c r="U200" s="105">
        <v>19.979099999000031</v>
      </c>
      <c r="V200" s="105">
        <v>20.46249999499932</v>
      </c>
      <c r="W200" s="105">
        <v>20.951399994999836</v>
      </c>
      <c r="X200" s="105">
        <v>21.443499996000611</v>
      </c>
      <c r="Y200" s="105">
        <v>21.931700002000927</v>
      </c>
      <c r="Z200" s="105">
        <v>22.407200001999222</v>
      </c>
      <c r="AA200" s="105">
        <v>22.863300003000454</v>
      </c>
      <c r="AB200" s="105">
        <v>23.298900000000089</v>
      </c>
      <c r="AC200" s="105">
        <v>23.715500000001157</v>
      </c>
      <c r="AD200" s="105">
        <v>24.112400000000445</v>
      </c>
      <c r="AE200" s="105">
        <v>24.48980000000001</v>
      </c>
      <c r="AF200" s="105">
        <v>24.848900000000345</v>
      </c>
      <c r="AG200" s="105">
        <v>25.18850000000052</v>
      </c>
      <c r="AH200" s="105">
        <v>25.511899999999347</v>
      </c>
      <c r="AI200" s="105">
        <v>25.830699999999279</v>
      </c>
      <c r="AJ200" s="105">
        <v>26.160300000000849</v>
      </c>
      <c r="AK200" s="105">
        <v>26.512200000000568</v>
      </c>
      <c r="AL200" s="105">
        <v>26.890299999999989</v>
      </c>
      <c r="AM200" s="105">
        <v>27.29240000000048</v>
      </c>
      <c r="AN200" s="105">
        <v>27.715799999999128</v>
      </c>
      <c r="AO200" s="105">
        <v>28.155300000001102</v>
      </c>
      <c r="AP200" s="105">
        <v>28.606299999999475</v>
      </c>
      <c r="AQ200" s="105">
        <v>29.068199999999976</v>
      </c>
      <c r="AR200" s="105">
        <v>29.540799999998697</v>
      </c>
      <c r="AS200" s="105">
        <v>30.019699999999091</v>
      </c>
      <c r="AT200" s="105">
        <v>30.499599999999713</v>
      </c>
      <c r="AU200" s="105">
        <v>30.975999999999253</v>
      </c>
      <c r="AV200" s="105">
        <v>31.446799999999531</v>
      </c>
      <c r="AW200" s="105">
        <v>31.910599999998798</v>
      </c>
      <c r="AX200" s="105">
        <v>32.364995999999891</v>
      </c>
      <c r="AY200" s="105">
        <v>32.807367999999627</v>
      </c>
      <c r="AZ200" s="105">
        <v>33.235825000000872</v>
      </c>
      <c r="BA200" s="105">
        <v>33.649000000001116</v>
      </c>
      <c r="BB200" s="105">
        <v>34.047000000001042</v>
      </c>
      <c r="BC200" s="105">
        <v>34.427999999998953</v>
      </c>
      <c r="BD200" s="105">
        <v>34.79399999999967</v>
      </c>
    </row>
    <row r="201" spans="1:56" x14ac:dyDescent="0.2">
      <c r="A201" s="104" t="s">
        <v>192</v>
      </c>
      <c r="B201" s="105">
        <v>9.0452000000002572E-2</v>
      </c>
      <c r="C201" s="105">
        <v>9.1440000000003505E-2</v>
      </c>
      <c r="D201" s="105">
        <v>9.2463000000000475E-2</v>
      </c>
      <c r="E201" s="105">
        <v>9.3516999999995062E-2</v>
      </c>
      <c r="F201" s="105">
        <v>9.456800000000401E-2</v>
      </c>
      <c r="G201" s="105">
        <v>9.56109999999986E-2</v>
      </c>
      <c r="H201" s="105">
        <v>9.6640999999999991E-2</v>
      </c>
      <c r="I201" s="105">
        <v>9.7649000000001832E-2</v>
      </c>
      <c r="J201" s="105">
        <v>9.8632999999998902E-2</v>
      </c>
      <c r="K201" s="105">
        <v>9.9589999999995696E-2</v>
      </c>
      <c r="L201" s="105">
        <v>0.1005050000000004</v>
      </c>
      <c r="M201" s="105">
        <v>0.10137900000000136</v>
      </c>
      <c r="N201" s="105">
        <v>0.10220400000000204</v>
      </c>
      <c r="O201" s="105">
        <v>0.10298399999999683</v>
      </c>
      <c r="P201" s="105">
        <v>0.10374200000000174</v>
      </c>
      <c r="Q201" s="105">
        <v>0.10447699999999704</v>
      </c>
      <c r="R201" s="105">
        <v>0.10519799999999417</v>
      </c>
      <c r="S201" s="105">
        <v>0.10589600000000228</v>
      </c>
      <c r="T201" s="105">
        <v>0.10653599999999891</v>
      </c>
      <c r="U201" s="105">
        <v>0.1070840000000015</v>
      </c>
      <c r="V201" s="105">
        <v>0.10750499999999873</v>
      </c>
      <c r="W201" s="105">
        <v>0.10781400000000256</v>
      </c>
      <c r="X201" s="105">
        <v>0.1080030000000001</v>
      </c>
      <c r="Y201" s="105">
        <v>0.10809200000000208</v>
      </c>
      <c r="Z201" s="105">
        <v>0.10812899999999863</v>
      </c>
      <c r="AA201" s="105">
        <v>0.10812200000000159</v>
      </c>
      <c r="AB201" s="105">
        <v>0.1080749999999998</v>
      </c>
      <c r="AC201" s="105">
        <v>0.10800400000000077</v>
      </c>
      <c r="AD201" s="105">
        <v>0.10792199999999878</v>
      </c>
      <c r="AE201" s="105">
        <v>0.10787999999999918</v>
      </c>
      <c r="AF201" s="105">
        <v>0.10789800000000242</v>
      </c>
      <c r="AG201" s="105">
        <v>0.10798799999999992</v>
      </c>
      <c r="AH201" s="105">
        <v>0.10814600000000046</v>
      </c>
      <c r="AI201" s="105">
        <v>0.10835000000000038</v>
      </c>
      <c r="AJ201" s="105">
        <v>0.10855899999999881</v>
      </c>
      <c r="AK201" s="105">
        <v>0.10874400000000012</v>
      </c>
      <c r="AL201" s="105">
        <v>0.10890699999999975</v>
      </c>
      <c r="AM201" s="105">
        <v>0.10904699999999967</v>
      </c>
      <c r="AN201" s="105">
        <v>0.10916499999999994</v>
      </c>
      <c r="AO201" s="105">
        <v>0.1092530000000048</v>
      </c>
      <c r="AP201" s="105">
        <v>0.10931499999999969</v>
      </c>
      <c r="AQ201" s="105">
        <v>0.10934100000000097</v>
      </c>
      <c r="AR201" s="105">
        <v>0.10932800000000012</v>
      </c>
      <c r="AS201" s="105">
        <v>0.10931999999999926</v>
      </c>
      <c r="AT201" s="105">
        <v>0.10935699999999976</v>
      </c>
      <c r="AU201" s="105">
        <v>0.10945500000000045</v>
      </c>
      <c r="AV201" s="105">
        <v>0.10964300000000483</v>
      </c>
      <c r="AW201" s="105">
        <v>0.10989700000000027</v>
      </c>
      <c r="AX201" s="105">
        <v>0.11020000000000212</v>
      </c>
      <c r="AY201" s="105">
        <v>0.11048799999999835</v>
      </c>
      <c r="AZ201" s="105">
        <v>0.11075699999999654</v>
      </c>
      <c r="BA201" s="105">
        <v>0.11100000000000453</v>
      </c>
      <c r="BB201" s="105">
        <v>0.111</v>
      </c>
      <c r="BC201" s="105">
        <v>0.11099999999999845</v>
      </c>
      <c r="BD201" s="105">
        <v>0.11099999999999487</v>
      </c>
    </row>
    <row r="202" spans="1:56" x14ac:dyDescent="0.2">
      <c r="A202" s="104" t="s">
        <v>233</v>
      </c>
      <c r="B202" s="105">
        <v>11.587799999999927</v>
      </c>
      <c r="C202" s="105">
        <v>11.937800000000035</v>
      </c>
      <c r="D202" s="105">
        <v>12.286400000000008</v>
      </c>
      <c r="E202" s="105">
        <v>12.636999999999956</v>
      </c>
      <c r="F202" s="105">
        <v>12.993999999999955</v>
      </c>
      <c r="G202" s="105">
        <v>13.360999997999988</v>
      </c>
      <c r="H202" s="105">
        <v>13.73910000299988</v>
      </c>
      <c r="I202" s="105">
        <v>14.127800001999976</v>
      </c>
      <c r="J202" s="105">
        <v>14.525900000999794</v>
      </c>
      <c r="K202" s="105">
        <v>14.931699997999893</v>
      </c>
      <c r="L202" s="105">
        <v>15.343900000000142</v>
      </c>
      <c r="M202" s="105">
        <v>15.761800001000049</v>
      </c>
      <c r="N202" s="105">
        <v>16.185899996999989</v>
      </c>
      <c r="O202" s="105">
        <v>16.617299995999876</v>
      </c>
      <c r="P202" s="105">
        <v>17.057800003000043</v>
      </c>
      <c r="Q202" s="105">
        <v>17.508100001000088</v>
      </c>
      <c r="R202" s="105">
        <v>17.968599997999995</v>
      </c>
      <c r="S202" s="105">
        <v>18.437800002000078</v>
      </c>
      <c r="T202" s="105">
        <v>18.912499999000097</v>
      </c>
      <c r="U202" s="105">
        <v>19.388300003000069</v>
      </c>
      <c r="V202" s="105">
        <v>19.861999995000609</v>
      </c>
      <c r="W202" s="105">
        <v>20.332100004000022</v>
      </c>
      <c r="X202" s="105">
        <v>20.799100003999843</v>
      </c>
      <c r="Y202" s="105">
        <v>21.263399997000441</v>
      </c>
      <c r="Z202" s="105">
        <v>21.726399999999654</v>
      </c>
      <c r="AA202" s="105">
        <v>22.188699994999212</v>
      </c>
      <c r="AB202" s="105">
        <v>22.650099995000232</v>
      </c>
      <c r="AC202" s="105">
        <v>23.110200003000703</v>
      </c>
      <c r="AD202" s="105">
        <v>23.569499997999621</v>
      </c>
      <c r="AE202" s="105">
        <v>24.028699997999571</v>
      </c>
      <c r="AF202" s="105">
        <v>24.488300004000862</v>
      </c>
      <c r="AG202" s="105">
        <v>24.948499996000045</v>
      </c>
      <c r="AH202" s="105">
        <v>25.408700004000476</v>
      </c>
      <c r="AI202" s="105">
        <v>25.868500002999287</v>
      </c>
      <c r="AJ202" s="105">
        <v>26.327199995000093</v>
      </c>
      <c r="AK202" s="105">
        <v>26.784199997999533</v>
      </c>
      <c r="AL202" s="105">
        <v>27.239199999000203</v>
      </c>
      <c r="AM202" s="105">
        <v>27.69200000400053</v>
      </c>
      <c r="AN202" s="105">
        <v>28.141700002999517</v>
      </c>
      <c r="AO202" s="105">
        <v>28.587299996999203</v>
      </c>
      <c r="AP202" s="105">
        <v>29.027999996999256</v>
      </c>
      <c r="AQ202" s="105">
        <v>29.463300001999972</v>
      </c>
      <c r="AR202" s="105">
        <v>29.893099996999872</v>
      </c>
      <c r="AS202" s="105">
        <v>30.317800001999725</v>
      </c>
      <c r="AT202" s="105">
        <v>30.73839999699916</v>
      </c>
      <c r="AU202" s="105">
        <v>31.155100002999582</v>
      </c>
      <c r="AV202" s="105">
        <v>31.568199996998981</v>
      </c>
      <c r="AW202" s="105">
        <v>31.97709999599973</v>
      </c>
      <c r="AX202" s="105">
        <v>32.38122100100108</v>
      </c>
      <c r="AY202" s="105">
        <v>32.779867996999968</v>
      </c>
      <c r="AZ202" s="105">
        <v>33.172392000000201</v>
      </c>
      <c r="BA202" s="105">
        <v>33.55900000000036</v>
      </c>
      <c r="BB202" s="105">
        <v>33.938000000000294</v>
      </c>
      <c r="BC202" s="105">
        <v>34.31100000000005</v>
      </c>
      <c r="BD202" s="105">
        <v>34.678000000000182</v>
      </c>
    </row>
    <row r="203" spans="1:56" x14ac:dyDescent="0.2">
      <c r="A203" s="104" t="s">
        <v>64</v>
      </c>
      <c r="B203" s="105">
        <v>9.8030000000000391E-3</v>
      </c>
      <c r="C203" s="105">
        <v>9.9700000000000448E-3</v>
      </c>
      <c r="D203" s="105">
        <v>1.0124999999999907E-2</v>
      </c>
      <c r="E203" s="105">
        <v>1.0263999999999961E-2</v>
      </c>
      <c r="F203" s="105">
        <v>1.0378999999999998E-2</v>
      </c>
      <c r="G203" s="105">
        <v>1.0476000000000017E-2</v>
      </c>
      <c r="H203" s="105">
        <v>1.054299999999999E-2</v>
      </c>
      <c r="I203" s="105">
        <v>1.0591000000000008E-2</v>
      </c>
      <c r="J203" s="105">
        <v>1.0661999999999984E-2</v>
      </c>
      <c r="K203" s="105">
        <v>1.0791999999999986E-2</v>
      </c>
      <c r="L203" s="105">
        <v>1.100200000000002E-2</v>
      </c>
      <c r="M203" s="105">
        <v>1.1314999999999619E-2</v>
      </c>
      <c r="N203" s="105">
        <v>1.1711999999999974E-2</v>
      </c>
      <c r="O203" s="105">
        <v>1.2188000000000206E-2</v>
      </c>
      <c r="P203" s="105">
        <v>1.2730999999999966E-2</v>
      </c>
      <c r="Q203" s="105">
        <v>1.3303999999999962E-2</v>
      </c>
      <c r="R203" s="105">
        <v>1.3937999999999945E-2</v>
      </c>
      <c r="S203" s="105">
        <v>1.4589000000000371E-2</v>
      </c>
      <c r="T203" s="105">
        <v>1.5265999999999157E-2</v>
      </c>
      <c r="U203" s="105">
        <v>1.5900000004999474E-2</v>
      </c>
      <c r="V203" s="105">
        <v>1.6460999999999833E-2</v>
      </c>
      <c r="W203" s="105">
        <v>1.693400000100018E-2</v>
      </c>
      <c r="X203" s="105">
        <v>1.7343999996998982E-2</v>
      </c>
      <c r="Y203" s="105">
        <v>1.7702999997999128E-2</v>
      </c>
      <c r="Z203" s="105">
        <v>1.8052000002999384E-2</v>
      </c>
      <c r="AA203" s="105">
        <v>1.8427000000000405E-2</v>
      </c>
      <c r="AB203" s="105">
        <v>1.8833000002000496E-2</v>
      </c>
      <c r="AC203" s="105">
        <v>1.9269999998000487E-2</v>
      </c>
      <c r="AD203" s="105">
        <v>1.9721999999999157E-2</v>
      </c>
      <c r="AE203" s="105">
        <v>2.0187999996999807E-2</v>
      </c>
      <c r="AF203" s="105">
        <v>2.0645000000000163E-2</v>
      </c>
      <c r="AG203" s="105">
        <v>2.1085000000999228E-2</v>
      </c>
      <c r="AH203" s="105">
        <v>2.1528999996999823E-2</v>
      </c>
      <c r="AI203" s="105">
        <v>2.1999999996000563E-2</v>
      </c>
      <c r="AJ203" s="105">
        <v>2.2540999997000252E-2</v>
      </c>
      <c r="AK203" s="105">
        <v>2.3168000000000008E-2</v>
      </c>
      <c r="AL203" s="105">
        <v>2.3905000000000478E-2</v>
      </c>
      <c r="AM203" s="105">
        <v>2.4730999999999618E-2</v>
      </c>
      <c r="AN203" s="105">
        <v>2.5603999999999783E-2</v>
      </c>
      <c r="AO203" s="105">
        <v>2.644700000000055E-2</v>
      </c>
      <c r="AP203" s="105">
        <v>2.7223999999999981E-2</v>
      </c>
      <c r="AQ203" s="105">
        <v>2.7901000000000557E-2</v>
      </c>
      <c r="AR203" s="105">
        <v>2.8509000000000017E-2</v>
      </c>
      <c r="AS203" s="105">
        <v>2.9056000000000286E-2</v>
      </c>
      <c r="AT203" s="105">
        <v>2.9588000000000492E-2</v>
      </c>
      <c r="AU203" s="105">
        <v>3.0113000000000729E-2</v>
      </c>
      <c r="AV203" s="105">
        <v>3.0661000000000292E-2</v>
      </c>
      <c r="AW203" s="105">
        <v>3.1195999999999491E-2</v>
      </c>
      <c r="AX203" s="105">
        <v>3.1719000000000358E-2</v>
      </c>
      <c r="AY203" s="105">
        <v>3.2206000000000068E-2</v>
      </c>
      <c r="AZ203" s="105">
        <v>3.2634000000000662E-2</v>
      </c>
      <c r="BA203" s="105">
        <v>3.3000000000000508E-2</v>
      </c>
      <c r="BB203" s="105">
        <v>3.3000000000000376E-2</v>
      </c>
      <c r="BC203" s="105">
        <v>3.400000000000046E-2</v>
      </c>
      <c r="BD203" s="105">
        <v>3.399999999999978E-2</v>
      </c>
    </row>
    <row r="204" spans="1:56" x14ac:dyDescent="0.2">
      <c r="A204" s="104" t="s">
        <v>306</v>
      </c>
      <c r="B204" s="105">
        <v>43.407299998998816</v>
      </c>
      <c r="C204" s="105">
        <v>44.485900000999187</v>
      </c>
      <c r="D204" s="105">
        <v>45.54950000099911</v>
      </c>
      <c r="E204" s="105">
        <v>46.604700004001195</v>
      </c>
      <c r="F204" s="105">
        <v>47.661800000000355</v>
      </c>
      <c r="G204" s="105">
        <v>48.729400003000556</v>
      </c>
      <c r="H204" s="105">
        <v>49.808099998000451</v>
      </c>
      <c r="I204" s="105">
        <v>50.899500004998849</v>
      </c>
      <c r="J204" s="105">
        <v>52.015299999999577</v>
      </c>
      <c r="K204" s="105">
        <v>53.169699999998834</v>
      </c>
      <c r="L204" s="105">
        <v>54.372499999998013</v>
      </c>
      <c r="M204" s="105">
        <v>55.627699999998839</v>
      </c>
      <c r="N204" s="105">
        <v>56.931799999998844</v>
      </c>
      <c r="O204" s="105">
        <v>58.277399999999851</v>
      </c>
      <c r="P204" s="105">
        <v>59.653100000001494</v>
      </c>
      <c r="Q204" s="105">
        <v>61.049399999999139</v>
      </c>
      <c r="R204" s="105">
        <v>62.459600000001586</v>
      </c>
      <c r="S204" s="105">
        <v>63.881299999999314</v>
      </c>
      <c r="T204" s="105">
        <v>65.313700000001589</v>
      </c>
      <c r="U204" s="105">
        <v>66.757400000001041</v>
      </c>
      <c r="V204" s="105">
        <v>68.209599999999327</v>
      </c>
      <c r="W204" s="105">
        <v>69.670900000000913</v>
      </c>
      <c r="X204" s="105">
        <v>71.130400000001615</v>
      </c>
      <c r="Y204" s="105">
        <v>72.560399999998722</v>
      </c>
      <c r="Z204" s="105">
        <v>73.925100000000441</v>
      </c>
      <c r="AA204" s="105">
        <v>75.199000000000055</v>
      </c>
      <c r="AB204" s="105">
        <v>76.372700000000094</v>
      </c>
      <c r="AC204" s="105">
        <v>77.453300000000979</v>
      </c>
      <c r="AD204" s="105">
        <v>78.452899999999588</v>
      </c>
      <c r="AE204" s="105">
        <v>79.391400000000729</v>
      </c>
      <c r="AF204" s="105">
        <v>80.28559999999915</v>
      </c>
      <c r="AG204" s="105">
        <v>81.139899999999429</v>
      </c>
      <c r="AH204" s="105">
        <v>81.956499999999551</v>
      </c>
      <c r="AI204" s="105">
        <v>82.747699999999767</v>
      </c>
      <c r="AJ204" s="105">
        <v>83.527699999996614</v>
      </c>
      <c r="AK204" s="105">
        <v>84.308799999998357</v>
      </c>
      <c r="AL204" s="105">
        <v>85.094600000005869</v>
      </c>
      <c r="AM204" s="105">
        <v>85.889599999997571</v>
      </c>
      <c r="AN204" s="105">
        <v>86.70780000000461</v>
      </c>
      <c r="AO204" s="105">
        <v>87.565400000000423</v>
      </c>
      <c r="AP204" s="105">
        <v>88.472499999999712</v>
      </c>
      <c r="AQ204" s="105">
        <v>89.436600000000468</v>
      </c>
      <c r="AR204" s="105">
        <v>90.451899999998304</v>
      </c>
      <c r="AS204" s="105">
        <v>91.497699999996783</v>
      </c>
      <c r="AT204" s="105">
        <v>92.544900000000609</v>
      </c>
      <c r="AU204" s="105">
        <v>93.571600000002036</v>
      </c>
      <c r="AV204" s="105">
        <v>94.569100000000802</v>
      </c>
      <c r="AW204" s="105">
        <v>95.540799999998328</v>
      </c>
      <c r="AX204" s="105">
        <v>96.491145999999205</v>
      </c>
      <c r="AY204" s="105">
        <v>97.429060999999393</v>
      </c>
      <c r="AZ204" s="105">
        <v>98.36014499999996</v>
      </c>
      <c r="BA204" s="105">
        <v>99.283999999998514</v>
      </c>
      <c r="BB204" s="105">
        <v>100.19499999999996</v>
      </c>
      <c r="BC204" s="105">
        <v>101.0849999999993</v>
      </c>
      <c r="BD204" s="105">
        <v>101.94300000000067</v>
      </c>
    </row>
    <row r="205" spans="1:56" x14ac:dyDescent="0.2">
      <c r="A205" s="104" t="s">
        <v>232</v>
      </c>
      <c r="B205" s="105">
        <v>8.5388999999999896E-2</v>
      </c>
      <c r="C205" s="105">
        <v>8.8021999999999601E-2</v>
      </c>
      <c r="D205" s="105">
        <v>9.0823000000000459E-2</v>
      </c>
      <c r="E205" s="105">
        <v>9.3764999999998766E-2</v>
      </c>
      <c r="F205" s="105">
        <v>9.6796000000005683E-2</v>
      </c>
      <c r="G205" s="105">
        <v>9.9871999999999808E-2</v>
      </c>
      <c r="H205" s="105">
        <v>0.10302799999999952</v>
      </c>
      <c r="I205" s="105">
        <v>0.10622200000000044</v>
      </c>
      <c r="J205" s="105">
        <v>0.10942899999999565</v>
      </c>
      <c r="K205" s="105">
        <v>0.11258000000000418</v>
      </c>
      <c r="L205" s="105">
        <v>0.11563199999999861</v>
      </c>
      <c r="M205" s="105">
        <v>0.11858000000999694</v>
      </c>
      <c r="N205" s="105">
        <v>0.12143499994999928</v>
      </c>
      <c r="O205" s="105">
        <v>0.12424900002000051</v>
      </c>
      <c r="P205" s="105">
        <v>0.1270920000300009</v>
      </c>
      <c r="Q205" s="105">
        <v>0.13002700000000522</v>
      </c>
      <c r="R205" s="105">
        <v>0.13303800003999866</v>
      </c>
      <c r="S205" s="105">
        <v>0.13612499994999971</v>
      </c>
      <c r="T205" s="105">
        <v>0.13936600001999389</v>
      </c>
      <c r="U205" s="105">
        <v>0.14284899997000028</v>
      </c>
      <c r="V205" s="105">
        <v>0.14663399999999555</v>
      </c>
      <c r="W205" s="105">
        <v>0.15077800002000108</v>
      </c>
      <c r="X205" s="105">
        <v>0.15524299997999885</v>
      </c>
      <c r="Y205" s="105">
        <v>0.15981399996000012</v>
      </c>
      <c r="Z205" s="105">
        <v>0.16420799999999983</v>
      </c>
      <c r="AA205" s="105">
        <v>0.16823500000000055</v>
      </c>
      <c r="AB205" s="105">
        <v>0.17180100000000079</v>
      </c>
      <c r="AC205" s="105">
        <v>0.17499900003000207</v>
      </c>
      <c r="AD205" s="105">
        <v>0.17807799999000132</v>
      </c>
      <c r="AE205" s="105">
        <v>0.18134499997999862</v>
      </c>
      <c r="AF205" s="105">
        <v>0.18506299999999909</v>
      </c>
      <c r="AG205" s="105">
        <v>0.18928999995000081</v>
      </c>
      <c r="AH205" s="105">
        <v>0.19395600001000007</v>
      </c>
      <c r="AI205" s="105">
        <v>0.19896400004000514</v>
      </c>
      <c r="AJ205" s="105">
        <v>0.2041430000199991</v>
      </c>
      <c r="AK205" s="105">
        <v>0.20937000000000194</v>
      </c>
      <c r="AL205" s="105">
        <v>0.21463400000999905</v>
      </c>
      <c r="AM205" s="105">
        <v>0.21995300002999132</v>
      </c>
      <c r="AN205" s="105">
        <v>0.22534000001000667</v>
      </c>
      <c r="AO205" s="105">
        <v>0.23078500002000221</v>
      </c>
      <c r="AP205" s="105">
        <v>0.23629500000000056</v>
      </c>
      <c r="AQ205" s="105">
        <v>0.2418710000300017</v>
      </c>
      <c r="AR205" s="105">
        <v>0.24748500004999469</v>
      </c>
      <c r="AS205" s="105">
        <v>0.25314199999000592</v>
      </c>
      <c r="AT205" s="105">
        <v>0.25884999999000441</v>
      </c>
      <c r="AU205" s="105">
        <v>0.26460300000000814</v>
      </c>
      <c r="AV205" s="105">
        <v>0.27040199998999981</v>
      </c>
      <c r="AW205" s="105">
        <v>0.27624399996000704</v>
      </c>
      <c r="AX205" s="105">
        <v>0.28211700003999607</v>
      </c>
      <c r="AY205" s="105">
        <v>0.28801700000999697</v>
      </c>
      <c r="AZ205" s="105">
        <v>0.29393400000000169</v>
      </c>
      <c r="BA205" s="105">
        <v>0.3</v>
      </c>
      <c r="BB205" s="105">
        <v>0.30599999999999894</v>
      </c>
      <c r="BC205" s="105">
        <v>0.31200000000000561</v>
      </c>
      <c r="BD205" s="105">
        <v>0.31799999999999962</v>
      </c>
    </row>
    <row r="206" spans="1:56" x14ac:dyDescent="0.2">
      <c r="A206" s="104" t="s">
        <v>193</v>
      </c>
      <c r="B206" s="105">
        <v>0.14317600000000041</v>
      </c>
      <c r="C206" s="105">
        <v>0.14543900000000035</v>
      </c>
      <c r="D206" s="105">
        <v>0.14732100000999956</v>
      </c>
      <c r="E206" s="105">
        <v>0.14888899997999844</v>
      </c>
      <c r="F206" s="105">
        <v>0.15022099995999869</v>
      </c>
      <c r="G206" s="105">
        <v>0.15138700000000024</v>
      </c>
      <c r="H206" s="105">
        <v>0.15239000001999906</v>
      </c>
      <c r="I206" s="105">
        <v>0.15324700002000097</v>
      </c>
      <c r="J206" s="105">
        <v>0.1540069999599995</v>
      </c>
      <c r="K206" s="105">
        <v>0.15476000001999954</v>
      </c>
      <c r="L206" s="105">
        <v>0.15555699999999717</v>
      </c>
      <c r="M206" s="105">
        <v>0.15642799995999282</v>
      </c>
      <c r="N206" s="105">
        <v>0.1574030000399998</v>
      </c>
      <c r="O206" s="105">
        <v>0.15838400002999933</v>
      </c>
      <c r="P206" s="105">
        <v>0.15928300000000284</v>
      </c>
      <c r="Q206" s="105">
        <v>0.1600310000000072</v>
      </c>
      <c r="R206" s="105">
        <v>0.16059199996000231</v>
      </c>
      <c r="S206" s="105">
        <v>0.16101500001999894</v>
      </c>
      <c r="T206" s="105">
        <v>0.1614210000199999</v>
      </c>
      <c r="U206" s="105">
        <v>0.16199800001000289</v>
      </c>
      <c r="V206" s="105">
        <v>0.16286599999999621</v>
      </c>
      <c r="W206" s="105">
        <v>0.1640759999799995</v>
      </c>
      <c r="X206" s="105">
        <v>0.16556999997000157</v>
      </c>
      <c r="Y206" s="105">
        <v>0.16720700000999814</v>
      </c>
      <c r="Z206" s="105">
        <v>0.16878799998999636</v>
      </c>
      <c r="AA206" s="105">
        <v>0.17015699999999259</v>
      </c>
      <c r="AB206" s="105">
        <v>0.17128300001999691</v>
      </c>
      <c r="AC206" s="105">
        <v>0.17219800004999916</v>
      </c>
      <c r="AD206" s="105">
        <v>0.17298100005000125</v>
      </c>
      <c r="AE206" s="105">
        <v>0.17375499998999561</v>
      </c>
      <c r="AF206" s="105">
        <v>0.17461000000000476</v>
      </c>
      <c r="AG206" s="105">
        <v>0.17556599997999656</v>
      </c>
      <c r="AH206" s="105">
        <v>0.17658200000999721</v>
      </c>
      <c r="AI206" s="105">
        <v>0.1776620000399996</v>
      </c>
      <c r="AJ206" s="105">
        <v>0.17878100003999747</v>
      </c>
      <c r="AK206" s="105">
        <v>0.17992900000000728</v>
      </c>
      <c r="AL206" s="105">
        <v>0.18109400001999795</v>
      </c>
      <c r="AM206" s="105">
        <v>0.18228600001000564</v>
      </c>
      <c r="AN206" s="105">
        <v>0.18352600000000224</v>
      </c>
      <c r="AO206" s="105">
        <v>0.18482599998999713</v>
      </c>
      <c r="AP206" s="105">
        <v>0.18620500000000509</v>
      </c>
      <c r="AQ206" s="105">
        <v>0.18766500004000897</v>
      </c>
      <c r="AR206" s="105">
        <v>0.18919400002000247</v>
      </c>
      <c r="AS206" s="105">
        <v>0.19075699998000245</v>
      </c>
      <c r="AT206" s="105">
        <v>0.19229000000000923</v>
      </c>
      <c r="AU206" s="105">
        <v>0.19375899999999371</v>
      </c>
      <c r="AV206" s="105">
        <v>0.19512499995000077</v>
      </c>
      <c r="AW206" s="105">
        <v>0.19643999998999581</v>
      </c>
      <c r="AX206" s="105">
        <v>0.19769500000000081</v>
      </c>
      <c r="AY206" s="105">
        <v>0.19890900001000039</v>
      </c>
      <c r="AZ206" s="105">
        <v>0.20011700000000043</v>
      </c>
      <c r="BA206" s="105">
        <v>0.20199999999999482</v>
      </c>
      <c r="BB206" s="105">
        <v>0.20300000000000046</v>
      </c>
      <c r="BC206" s="105">
        <v>0.20400000000000121</v>
      </c>
      <c r="BD206" s="105">
        <v>0.20499999999999885</v>
      </c>
    </row>
    <row r="207" spans="1:56" x14ac:dyDescent="0.2">
      <c r="A207" s="104" t="s">
        <v>235</v>
      </c>
      <c r="B207" s="105">
        <v>6.1938100000001031</v>
      </c>
      <c r="C207" s="105">
        <v>6.3005500002000892</v>
      </c>
      <c r="D207" s="105">
        <v>6.4073000003002507</v>
      </c>
      <c r="E207" s="105">
        <v>6.5234500001999107</v>
      </c>
      <c r="F207" s="105">
        <v>6.6615699997000863</v>
      </c>
      <c r="G207" s="105">
        <v>6.8306899999998238</v>
      </c>
      <c r="H207" s="105">
        <v>7.0348699999998887</v>
      </c>
      <c r="I207" s="105">
        <v>7.2718700000000549</v>
      </c>
      <c r="J207" s="105">
        <v>7.5367599999999388</v>
      </c>
      <c r="K207" s="105">
        <v>7.8215499999999816</v>
      </c>
      <c r="L207" s="105">
        <v>8.1204999999999465</v>
      </c>
      <c r="M207" s="105">
        <v>8.4340199999999292</v>
      </c>
      <c r="N207" s="105">
        <v>8.7646200000000594</v>
      </c>
      <c r="O207" s="105">
        <v>9.1111000000000182</v>
      </c>
      <c r="P207" s="105">
        <v>9.4721699999999132</v>
      </c>
      <c r="Q207" s="105">
        <v>9.8479000000001324</v>
      </c>
      <c r="R207" s="105">
        <v>10.23270000000011</v>
      </c>
      <c r="S207" s="105">
        <v>10.6286</v>
      </c>
      <c r="T207" s="105">
        <v>11.051500000000079</v>
      </c>
      <c r="U207" s="105">
        <v>11.523300000000132</v>
      </c>
      <c r="V207" s="105">
        <v>12.056999999999929</v>
      </c>
      <c r="W207" s="105">
        <v>12.661599999999865</v>
      </c>
      <c r="X207" s="105">
        <v>13.325599998000049</v>
      </c>
      <c r="Y207" s="105">
        <v>14.017200005000003</v>
      </c>
      <c r="Z207" s="105">
        <v>14.692699995000362</v>
      </c>
      <c r="AA207" s="105">
        <v>15.320699996999954</v>
      </c>
      <c r="AB207" s="105">
        <v>15.889399996000604</v>
      </c>
      <c r="AC207" s="105">
        <v>16.409000003000241</v>
      </c>
      <c r="AD207" s="105">
        <v>16.896199997999794</v>
      </c>
      <c r="AE207" s="105">
        <v>17.378099995000181</v>
      </c>
      <c r="AF207" s="105">
        <v>17.874700002999962</v>
      </c>
      <c r="AG207" s="105">
        <v>18.390099998000505</v>
      </c>
      <c r="AH207" s="105">
        <v>18.919199996999833</v>
      </c>
      <c r="AI207" s="105">
        <v>19.462100003999545</v>
      </c>
      <c r="AJ207" s="105">
        <v>20.017100003999847</v>
      </c>
      <c r="AK207" s="105">
        <v>20.582899996999448</v>
      </c>
      <c r="AL207" s="105">
        <v>21.160500001000472</v>
      </c>
      <c r="AM207" s="105">
        <v>21.751599999000337</v>
      </c>
      <c r="AN207" s="105">
        <v>22.356400004999532</v>
      </c>
      <c r="AO207" s="105">
        <v>22.97490000100025</v>
      </c>
      <c r="AP207" s="105">
        <v>23.60680000299876</v>
      </c>
      <c r="AQ207" s="105">
        <v>24.25220000199965</v>
      </c>
      <c r="AR207" s="105">
        <v>24.909999996000227</v>
      </c>
      <c r="AS207" s="105">
        <v>25.576299998001048</v>
      </c>
      <c r="AT207" s="105">
        <v>26.246300004000279</v>
      </c>
      <c r="AU207" s="105">
        <v>26.916199996000778</v>
      </c>
      <c r="AV207" s="105">
        <v>27.584200001000848</v>
      </c>
      <c r="AW207" s="105">
        <v>28.250399999999708</v>
      </c>
      <c r="AX207" s="105">
        <v>28.915283999999396</v>
      </c>
      <c r="AY207" s="105">
        <v>29.579986000000371</v>
      </c>
      <c r="AZ207" s="105">
        <v>30.245305000000005</v>
      </c>
      <c r="BA207" s="105">
        <v>30.910999999998555</v>
      </c>
      <c r="BB207" s="105">
        <v>31.576000000000974</v>
      </c>
      <c r="BC207" s="105">
        <v>32.239000000000352</v>
      </c>
      <c r="BD207" s="105">
        <v>32.90100000000087</v>
      </c>
    </row>
    <row r="208" spans="1:56" x14ac:dyDescent="0.2">
      <c r="A208" s="104" t="s">
        <v>205</v>
      </c>
      <c r="B208" s="105">
        <v>22.839499999999735</v>
      </c>
      <c r="C208" s="105">
        <v>23.48279999999972</v>
      </c>
      <c r="D208" s="105">
        <v>24.148099999999268</v>
      </c>
      <c r="E208" s="105">
        <v>24.829699999999509</v>
      </c>
      <c r="F208" s="105">
        <v>25.519600000000537</v>
      </c>
      <c r="G208" s="105">
        <v>26.212399999999882</v>
      </c>
      <c r="H208" s="105">
        <v>26.904299999999903</v>
      </c>
      <c r="I208" s="105">
        <v>27.59729999999967</v>
      </c>
      <c r="J208" s="105">
        <v>28.298199999999998</v>
      </c>
      <c r="K208" s="105">
        <v>29.017000000000486</v>
      </c>
      <c r="L208" s="105">
        <v>29.760500000000103</v>
      </c>
      <c r="M208" s="105">
        <v>30.53300000000036</v>
      </c>
      <c r="N208" s="105">
        <v>31.330299999999685</v>
      </c>
      <c r="O208" s="105">
        <v>32.139700000000062</v>
      </c>
      <c r="P208" s="105">
        <v>32.943600000000309</v>
      </c>
      <c r="Q208" s="105">
        <v>33.73009999999973</v>
      </c>
      <c r="R208" s="105">
        <v>34.490399999999738</v>
      </c>
      <c r="S208" s="105">
        <v>35.23020000000043</v>
      </c>
      <c r="T208" s="105">
        <v>35.97049999999966</v>
      </c>
      <c r="U208" s="105">
        <v>36.740900000000408</v>
      </c>
      <c r="V208" s="105">
        <v>37.560500000000047</v>
      </c>
      <c r="W208" s="105">
        <v>38.437900000000496</v>
      </c>
      <c r="X208" s="105">
        <v>39.360200000000468</v>
      </c>
      <c r="Y208" s="105">
        <v>40.300200000000373</v>
      </c>
      <c r="Z208" s="105">
        <v>41.218899999999678</v>
      </c>
      <c r="AA208" s="105">
        <v>42.088200000000541</v>
      </c>
      <c r="AB208" s="105">
        <v>42.898500000000269</v>
      </c>
      <c r="AC208" s="105">
        <v>43.657000000000046</v>
      </c>
      <c r="AD208" s="105">
        <v>44.372099999999676</v>
      </c>
      <c r="AE208" s="105">
        <v>45.058800000000048</v>
      </c>
      <c r="AF208" s="105">
        <v>45.728299999999891</v>
      </c>
      <c r="AG208" s="105">
        <v>46.384999999999977</v>
      </c>
      <c r="AH208" s="105">
        <v>47.026200000000081</v>
      </c>
      <c r="AI208" s="105">
        <v>47.648700000000154</v>
      </c>
      <c r="AJ208" s="105">
        <v>48.247399999999722</v>
      </c>
      <c r="AK208" s="105">
        <v>48.820599999999772</v>
      </c>
      <c r="AL208" s="105">
        <v>49.364600000000422</v>
      </c>
      <c r="AM208" s="105">
        <v>49.887200000000284</v>
      </c>
      <c r="AN208" s="105">
        <v>50.412100000000329</v>
      </c>
      <c r="AO208" s="105">
        <v>50.970800000000303</v>
      </c>
      <c r="AP208" s="105">
        <v>51.584699999999366</v>
      </c>
      <c r="AQ208" s="105">
        <v>52.263500000000725</v>
      </c>
      <c r="AR208" s="105">
        <v>52.998199999999905</v>
      </c>
      <c r="AS208" s="105">
        <v>53.767400000000222</v>
      </c>
      <c r="AT208" s="105">
        <v>54.53959999999968</v>
      </c>
      <c r="AU208" s="105">
        <v>55.291199999999343</v>
      </c>
      <c r="AV208" s="105">
        <v>56.015499999999662</v>
      </c>
      <c r="AW208" s="105">
        <v>56.717200000000183</v>
      </c>
      <c r="AX208" s="105">
        <v>57.398420999999331</v>
      </c>
      <c r="AY208" s="105">
        <v>58.065096999999625</v>
      </c>
      <c r="AZ208" s="105">
        <v>58.721229000000321</v>
      </c>
      <c r="BA208" s="105">
        <v>59.365999999999822</v>
      </c>
      <c r="BB208" s="105">
        <v>59.996000000000969</v>
      </c>
      <c r="BC208" s="105">
        <v>60.610999999999954</v>
      </c>
      <c r="BD208" s="105">
        <v>61.208999999999357</v>
      </c>
    </row>
    <row r="209" spans="1:56" x14ac:dyDescent="0.2">
      <c r="A209" s="104" t="s">
        <v>236</v>
      </c>
      <c r="B209" s="105">
        <v>4.1739999999999906</v>
      </c>
      <c r="C209" s="105">
        <v>4.3180000000000271</v>
      </c>
      <c r="D209" s="105">
        <v>4.4700000000000237</v>
      </c>
      <c r="E209" s="105">
        <v>4.6300000000000283</v>
      </c>
      <c r="F209" s="105">
        <v>4.7950000000000248</v>
      </c>
      <c r="G209" s="105">
        <v>4.9640000000000262</v>
      </c>
      <c r="H209" s="105">
        <v>5.1390000000000517</v>
      </c>
      <c r="I209" s="105">
        <v>5.3180000000000698</v>
      </c>
      <c r="J209" s="105">
        <v>5.5009999999999435</v>
      </c>
      <c r="K209" s="105">
        <v>5.6910000000000611</v>
      </c>
      <c r="L209" s="105">
        <v>5.8890000000000109</v>
      </c>
      <c r="M209" s="105">
        <v>6.0939999999999639</v>
      </c>
      <c r="N209" s="105">
        <v>6.3060000000000587</v>
      </c>
      <c r="O209" s="105">
        <v>6.5220000000000944</v>
      </c>
      <c r="P209" s="105">
        <v>6.7389999999999102</v>
      </c>
      <c r="Q209" s="105">
        <v>6.9550000000000249</v>
      </c>
      <c r="R209" s="105">
        <v>7.1709999999999869</v>
      </c>
      <c r="S209" s="105">
        <v>7.3849999999998444</v>
      </c>
      <c r="T209" s="105">
        <v>7.5999999999999401</v>
      </c>
      <c r="U209" s="105">
        <v>7.8139999999999672</v>
      </c>
      <c r="V209" s="105">
        <v>8.0270000000000277</v>
      </c>
      <c r="W209" s="105">
        <v>8.2400000000000695</v>
      </c>
      <c r="X209" s="105">
        <v>8.4519999999999484</v>
      </c>
      <c r="Y209" s="105">
        <v>8.668999999999798</v>
      </c>
      <c r="Z209" s="105">
        <v>8.8960000000002317</v>
      </c>
      <c r="AA209" s="105">
        <v>9.1369999999998477</v>
      </c>
      <c r="AB209" s="105">
        <v>9.3939999999997408</v>
      </c>
      <c r="AC209" s="105">
        <v>9.66700000000003</v>
      </c>
      <c r="AD209" s="105">
        <v>9.9499999999996813</v>
      </c>
      <c r="AE209" s="105">
        <v>10.238999999999857</v>
      </c>
      <c r="AF209" s="105">
        <v>10.530999999999752</v>
      </c>
      <c r="AG209" s="105">
        <v>10.823999999999808</v>
      </c>
      <c r="AH209" s="105">
        <v>11.119999999999802</v>
      </c>
      <c r="AI209" s="105">
        <v>11.421999999999814</v>
      </c>
      <c r="AJ209" s="105">
        <v>11.7319999999999</v>
      </c>
      <c r="AK209" s="105">
        <v>12.052999999999717</v>
      </c>
      <c r="AL209" s="105">
        <v>12.384000000000016</v>
      </c>
      <c r="AM209" s="105">
        <v>12.726000000000051</v>
      </c>
      <c r="AN209" s="105">
        <v>13.08300000000026</v>
      </c>
      <c r="AO209" s="105">
        <v>13.45600000000017</v>
      </c>
      <c r="AP209" s="105">
        <v>13.849999999999969</v>
      </c>
      <c r="AQ209" s="105">
        <v>14.265000000000152</v>
      </c>
      <c r="AR209" s="105">
        <v>14.700000000000141</v>
      </c>
      <c r="AS209" s="105">
        <v>15.152999999999915</v>
      </c>
      <c r="AT209" s="105">
        <v>15.621000000000215</v>
      </c>
      <c r="AU209" s="105">
        <v>16.100000000000112</v>
      </c>
      <c r="AV209" s="105">
        <v>16.591000000000065</v>
      </c>
      <c r="AW209" s="105">
        <v>17.094000000000001</v>
      </c>
      <c r="AX209" s="105">
        <v>17.610000000000106</v>
      </c>
      <c r="AY209" s="105">
        <v>18.137000000000032</v>
      </c>
      <c r="AZ209" s="105">
        <v>18.678999999999785</v>
      </c>
      <c r="BA209" s="105">
        <v>19.234999999999829</v>
      </c>
      <c r="BB209" s="105">
        <v>19.803000000000313</v>
      </c>
      <c r="BC209" s="105">
        <v>20.386000000000553</v>
      </c>
      <c r="BD209" s="105">
        <v>20.982999999999969</v>
      </c>
    </row>
    <row r="210" spans="1:56" x14ac:dyDescent="0.2">
      <c r="A210" s="104" t="s">
        <v>237</v>
      </c>
      <c r="B210" s="105">
        <v>5.17562000019986</v>
      </c>
      <c r="C210" s="105">
        <v>5.3511900000000674</v>
      </c>
      <c r="D210" s="105">
        <v>5.5358700000000134</v>
      </c>
      <c r="E210" s="105">
        <v>5.7270400000001276</v>
      </c>
      <c r="F210" s="105">
        <v>5.9209400000000407</v>
      </c>
      <c r="G210" s="105">
        <v>6.1153699999998947</v>
      </c>
      <c r="H210" s="105">
        <v>6.3082999999996714</v>
      </c>
      <c r="I210" s="105">
        <v>6.5018899999998334</v>
      </c>
      <c r="J210" s="105">
        <v>6.7031799999998913</v>
      </c>
      <c r="K210" s="105">
        <v>6.9217899999997661</v>
      </c>
      <c r="L210" s="105">
        <v>7.1641699999997419</v>
      </c>
      <c r="M210" s="105">
        <v>7.431939999999897</v>
      </c>
      <c r="N210" s="105">
        <v>7.7215400000003349</v>
      </c>
      <c r="O210" s="105">
        <v>8.0275600000000349</v>
      </c>
      <c r="P210" s="105">
        <v>8.3421899999996292</v>
      </c>
      <c r="Q210" s="105">
        <v>8.6588599999995868</v>
      </c>
      <c r="R210" s="105">
        <v>8.9761999999997126</v>
      </c>
      <c r="S210" s="105">
        <v>9.2932800000000775</v>
      </c>
      <c r="T210" s="105">
        <v>9.604299999999613</v>
      </c>
      <c r="U210" s="105">
        <v>9.90254000000016</v>
      </c>
      <c r="V210" s="105">
        <v>10.183099999999927</v>
      </c>
      <c r="W210" s="105">
        <v>10.443000000000152</v>
      </c>
      <c r="X210" s="105">
        <v>10.682900000000039</v>
      </c>
      <c r="Y210" s="105">
        <v>10.905799999999543</v>
      </c>
      <c r="Z210" s="105">
        <v>11.116900000000232</v>
      </c>
      <c r="AA210" s="105">
        <v>11.320299999999801</v>
      </c>
      <c r="AB210" s="105">
        <v>11.518299999999883</v>
      </c>
      <c r="AC210" s="105">
        <v>11.710000000000107</v>
      </c>
      <c r="AD210" s="105">
        <v>11.893299999999984</v>
      </c>
      <c r="AE210" s="105">
        <v>12.064499999999372</v>
      </c>
      <c r="AF210" s="105">
        <v>12.222299999999695</v>
      </c>
      <c r="AG210" s="105">
        <v>12.36620000000034</v>
      </c>
      <c r="AH210" s="105">
        <v>12.500499999999805</v>
      </c>
      <c r="AI210" s="105">
        <v>12.633900000000184</v>
      </c>
      <c r="AJ210" s="105">
        <v>12.777499999999639</v>
      </c>
      <c r="AK210" s="105">
        <v>12.940000000000435</v>
      </c>
      <c r="AL210" s="105">
        <v>13.124300000000218</v>
      </c>
      <c r="AM210" s="105">
        <v>13.329899999999965</v>
      </c>
      <c r="AN210" s="105">
        <v>13.558499999999903</v>
      </c>
      <c r="AO210" s="105">
        <v>13.810600000000035</v>
      </c>
      <c r="AP210" s="105">
        <v>14.086299999999913</v>
      </c>
      <c r="AQ210" s="105">
        <v>14.386600000000461</v>
      </c>
      <c r="AR210" s="105">
        <v>14.710799999999741</v>
      </c>
      <c r="AS210" s="105">
        <v>15.054499997000567</v>
      </c>
      <c r="AT210" s="105">
        <v>15.411699997000149</v>
      </c>
      <c r="AU210" s="105">
        <v>15.777499999000337</v>
      </c>
      <c r="AV210" s="105">
        <v>16.150399998999813</v>
      </c>
      <c r="AW210" s="105">
        <v>16.529899997999621</v>
      </c>
      <c r="AX210" s="105">
        <v>16.913261001999448</v>
      </c>
      <c r="AY210" s="105">
        <v>17.297495000000666</v>
      </c>
      <c r="AZ210" s="105">
        <v>17.680465000000051</v>
      </c>
      <c r="BA210" s="105">
        <v>18.05999999999964</v>
      </c>
      <c r="BB210" s="105">
        <v>18.437999999999295</v>
      </c>
      <c r="BC210" s="105">
        <v>18.8140000000001</v>
      </c>
      <c r="BD210" s="105">
        <v>19.190000000000829</v>
      </c>
    </row>
    <row r="211" spans="1:56" x14ac:dyDescent="0.2">
      <c r="A211" s="104" t="s">
        <v>29</v>
      </c>
      <c r="B211" s="105">
        <v>385.69206500500462</v>
      </c>
      <c r="C211" s="105">
        <v>388.26814300070146</v>
      </c>
      <c r="D211" s="105">
        <v>390.84494200237685</v>
      </c>
      <c r="E211" s="105">
        <v>393.38549799923436</v>
      </c>
      <c r="F211" s="105">
        <v>395.83508099640045</v>
      </c>
      <c r="G211" s="105">
        <v>398.15359900179351</v>
      </c>
      <c r="H211" s="105">
        <v>400.3377169974425</v>
      </c>
      <c r="I211" s="105">
        <v>402.3957450049532</v>
      </c>
      <c r="J211" s="105">
        <v>404.31435500349028</v>
      </c>
      <c r="K211" s="105">
        <v>406.07969100008091</v>
      </c>
      <c r="L211" s="105">
        <v>407.68744799988258</v>
      </c>
      <c r="M211" s="105">
        <v>409.12631699944529</v>
      </c>
      <c r="N211" s="105">
        <v>410.41145199971595</v>
      </c>
      <c r="O211" s="105">
        <v>411.59648999980573</v>
      </c>
      <c r="P211" s="105">
        <v>412.75355000032999</v>
      </c>
      <c r="Q211" s="105">
        <v>413.93609699950139</v>
      </c>
      <c r="R211" s="105">
        <v>415.15968300444388</v>
      </c>
      <c r="S211" s="105">
        <v>416.41172500606228</v>
      </c>
      <c r="T211" s="105">
        <v>417.68244499266342</v>
      </c>
      <c r="U211" s="105">
        <v>418.95112100292664</v>
      </c>
      <c r="V211" s="105">
        <v>420.19805599580394</v>
      </c>
      <c r="W211" s="105">
        <v>421.44375899679773</v>
      </c>
      <c r="X211" s="105">
        <v>422.6884850077401</v>
      </c>
      <c r="Y211" s="105">
        <v>423.87046499062245</v>
      </c>
      <c r="Z211" s="105">
        <v>424.90793900811309</v>
      </c>
      <c r="AA211" s="105">
        <v>425.7520080067045</v>
      </c>
      <c r="AB211" s="105">
        <v>426.36201199759074</v>
      </c>
      <c r="AC211" s="105">
        <v>426.78034999936978</v>
      </c>
      <c r="AD211" s="105">
        <v>427.14265200186617</v>
      </c>
      <c r="AE211" s="105">
        <v>427.63652700756012</v>
      </c>
      <c r="AF211" s="105">
        <v>428.39167700529725</v>
      </c>
      <c r="AG211" s="105">
        <v>429.45372499843734</v>
      </c>
      <c r="AH211" s="105">
        <v>430.76944500138802</v>
      </c>
      <c r="AI211" s="105">
        <v>432.24640600577283</v>
      </c>
      <c r="AJ211" s="105">
        <v>433.74666600651813</v>
      </c>
      <c r="AK211" s="105">
        <v>435.16270899889417</v>
      </c>
      <c r="AL211" s="105">
        <v>436.47844700351033</v>
      </c>
      <c r="AM211" s="105">
        <v>437.7084859994992</v>
      </c>
      <c r="AN211" s="105">
        <v>438.81590300548038</v>
      </c>
      <c r="AO211" s="105">
        <v>439.76358399245913</v>
      </c>
      <c r="AP211" s="105">
        <v>440.52886900720671</v>
      </c>
      <c r="AQ211" s="105">
        <v>441.08287799800524</v>
      </c>
      <c r="AR211" s="105">
        <v>441.43655599486442</v>
      </c>
      <c r="AS211" s="105">
        <v>441.66087698463258</v>
      </c>
      <c r="AT211" s="105">
        <v>441.85640600281107</v>
      </c>
      <c r="AU211" s="105">
        <v>442.09489699850013</v>
      </c>
      <c r="AV211" s="105">
        <v>442.40461901153475</v>
      </c>
      <c r="AW211" s="105">
        <v>442.76185000291014</v>
      </c>
      <c r="AX211" s="105">
        <v>443.12360000906034</v>
      </c>
      <c r="AY211" s="105">
        <v>443.42236299487479</v>
      </c>
      <c r="AZ211" s="105">
        <v>443.61080700000639</v>
      </c>
      <c r="BA211" s="105">
        <v>443.67599999999834</v>
      </c>
      <c r="BB211" s="105">
        <v>443.64100000000377</v>
      </c>
      <c r="BC211" s="105">
        <v>443.52300000000542</v>
      </c>
      <c r="BD211" s="105">
        <v>443.3639999999877</v>
      </c>
    </row>
    <row r="212" spans="1:56" x14ac:dyDescent="0.2">
      <c r="A212" s="104" t="s">
        <v>240</v>
      </c>
      <c r="B212" s="105">
        <v>3699.8065380229923</v>
      </c>
      <c r="C212" s="105">
        <v>3775.0004210248312</v>
      </c>
      <c r="D212" s="105">
        <v>3850.7358480159032</v>
      </c>
      <c r="E212" s="105">
        <v>3926.7082510185846</v>
      </c>
      <c r="F212" s="105">
        <v>4002.5965239494612</v>
      </c>
      <c r="G212" s="105">
        <v>4078.2167160211302</v>
      </c>
      <c r="H212" s="105">
        <v>4153.400282021551</v>
      </c>
      <c r="I212" s="105">
        <v>4228.294039021891</v>
      </c>
      <c r="J212" s="105">
        <v>4303.4512000510995</v>
      </c>
      <c r="K212" s="105">
        <v>4379.6413549599238</v>
      </c>
      <c r="L212" s="105">
        <v>4457.4441150519124</v>
      </c>
      <c r="M212" s="105">
        <v>4536.8560839949669</v>
      </c>
      <c r="N212" s="105">
        <v>4617.7587669780078</v>
      </c>
      <c r="O212" s="105">
        <v>4700.4873759780958</v>
      </c>
      <c r="P212" s="105">
        <v>4785.4198240807373</v>
      </c>
      <c r="Q212" s="105">
        <v>4872.6862650141065</v>
      </c>
      <c r="R212" s="105">
        <v>4962.5170429941636</v>
      </c>
      <c r="S212" s="105">
        <v>5054.4873610314171</v>
      </c>
      <c r="T212" s="105">
        <v>5147.3843419706845</v>
      </c>
      <c r="U212" s="105">
        <v>5239.5328080163627</v>
      </c>
      <c r="V212" s="105">
        <v>5329.7115251358591</v>
      </c>
      <c r="W212" s="105">
        <v>5417.4887189482697</v>
      </c>
      <c r="X212" s="105">
        <v>5503.0983731625911</v>
      </c>
      <c r="Y212" s="105">
        <v>5586.7678060500566</v>
      </c>
      <c r="Z212" s="105">
        <v>5668.9532409767862</v>
      </c>
      <c r="AA212" s="105">
        <v>5750.0759679372804</v>
      </c>
      <c r="AB212" s="105">
        <v>5830.1298350481929</v>
      </c>
      <c r="AC212" s="105">
        <v>5909.1016679726799</v>
      </c>
      <c r="AD212" s="105">
        <v>5987.3401660203608</v>
      </c>
      <c r="AE212" s="105">
        <v>6065.3394600675492</v>
      </c>
      <c r="AF212" s="105">
        <v>6143.4430780009197</v>
      </c>
      <c r="AG212" s="105">
        <v>6221.8222748534108</v>
      </c>
      <c r="AH212" s="105">
        <v>6300.5342398482053</v>
      </c>
      <c r="AI212" s="105">
        <v>6379.758711956697</v>
      </c>
      <c r="AJ212" s="105">
        <v>6459.7160990677912</v>
      </c>
      <c r="AK212" s="105">
        <v>6540.4980059391946</v>
      </c>
      <c r="AL212" s="105">
        <v>6622.210005994456</v>
      </c>
      <c r="AM212" s="105">
        <v>6704.8064549337514</v>
      </c>
      <c r="AN212" s="105">
        <v>6788.2030850187693</v>
      </c>
      <c r="AO212" s="105">
        <v>6872.183596995148</v>
      </c>
      <c r="AP212" s="105">
        <v>6956.6067919638426</v>
      </c>
      <c r="AQ212" s="105">
        <v>7041.4131199012027</v>
      </c>
      <c r="AR212" s="105">
        <v>7126.5253801342178</v>
      </c>
      <c r="AS212" s="105">
        <v>7211.6779859841981</v>
      </c>
      <c r="AT212" s="105">
        <v>7296.5948399425888</v>
      </c>
      <c r="AU212" s="105">
        <v>7380.9996350781976</v>
      </c>
      <c r="AV212" s="105">
        <v>7464.7747021188197</v>
      </c>
      <c r="AW212" s="105">
        <v>7547.8630311426441</v>
      </c>
      <c r="AX212" s="105">
        <v>7630.1993109687537</v>
      </c>
      <c r="AY212" s="105">
        <v>7711.752289151892</v>
      </c>
      <c r="AZ212" s="105">
        <v>7792.4903040000409</v>
      </c>
      <c r="BA212" s="105">
        <v>7874.8328930001026</v>
      </c>
      <c r="BB212" s="105">
        <v>7953.8262450000702</v>
      </c>
      <c r="BC212" s="105">
        <v>8031.8212079998675</v>
      </c>
      <c r="BD212" s="105">
        <v>8108.8388649998778</v>
      </c>
    </row>
  </sheetData>
  <pageMargins left="0.5" right="0.5" top="1" bottom="1" header="0.5" footer="0.5"/>
  <pageSetup orientation="portrait" useFirstPageNumber="1"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628D7-D314-4DEA-8364-277D0F34AEDB}">
  <dimension ref="A1:F11"/>
  <sheetViews>
    <sheetView showGridLines="0" workbookViewId="0"/>
  </sheetViews>
  <sheetFormatPr baseColWidth="10" defaultColWidth="0" defaultRowHeight="15" customHeight="1" zeroHeight="1" x14ac:dyDescent="0.25"/>
  <cols>
    <col min="1" max="1" width="5.140625" customWidth="1"/>
    <col min="2" max="6" width="11.42578125" customWidth="1"/>
    <col min="7" max="16384" width="11.42578125" hidden="1"/>
  </cols>
  <sheetData>
    <row r="1" spans="2:4" x14ac:dyDescent="0.25"/>
    <row r="2" spans="2:4" x14ac:dyDescent="0.25">
      <c r="B2" t="s">
        <v>241</v>
      </c>
    </row>
    <row r="3" spans="2:4" x14ac:dyDescent="0.25">
      <c r="B3" t="s">
        <v>294</v>
      </c>
    </row>
    <row r="4" spans="2:4" x14ac:dyDescent="0.25"/>
    <row r="5" spans="2:4" x14ac:dyDescent="0.25">
      <c r="B5" s="1" t="s">
        <v>242</v>
      </c>
    </row>
    <row r="6" spans="2:4" x14ac:dyDescent="0.25"/>
    <row r="7" spans="2:4" x14ac:dyDescent="0.25">
      <c r="B7" s="1" t="s">
        <v>243</v>
      </c>
    </row>
    <row r="8" spans="2:4" x14ac:dyDescent="0.25"/>
    <row r="9" spans="2:4" x14ac:dyDescent="0.25">
      <c r="B9" s="187" t="s">
        <v>295</v>
      </c>
      <c r="C9" s="187"/>
      <c r="D9" s="187"/>
    </row>
    <row r="10" spans="2:4" x14ac:dyDescent="0.25">
      <c r="B10" s="187"/>
      <c r="C10" s="187"/>
      <c r="D10" s="187"/>
    </row>
    <row r="11" spans="2:4" x14ac:dyDescent="0.25"/>
  </sheetData>
  <sheetProtection algorithmName="SHA-512" hashValue="3O1np3CEFFvuzfqIWz8fQ+Vxv6Oj/xtV5PvI5dvKL5b53J32LG2k3/NS4Y4B1MyHuo1Q1PTdv7p7+BWy/Lx/Qw==" saltValue="e+hdj6olcL5GLXO2uonz/A==" spinCount="100000" sheet="1" objects="1" scenarios="1"/>
  <mergeCells count="1">
    <mergeCell ref="B9:D10"/>
  </mergeCells>
  <hyperlinks>
    <hyperlink ref="B5" r:id="rId1" xr:uid="{E3944AA1-15B4-473A-AC40-CE2B5DA65007}"/>
    <hyperlink ref="B7" r:id="rId2" xr:uid="{82105476-3DD1-43CC-A0C7-94864DAA252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web app</vt:lpstr>
      <vt:lpstr>path</vt:lpstr>
      <vt:lpstr>data countries EDGAR</vt:lpstr>
      <vt:lpstr>EDGAR-2025</vt:lpstr>
      <vt:lpstr>EDGAR-P-2025</vt:lpstr>
      <vt:lpstr>imprint</vt:lpstr>
      <vt:lpstr>'data countries EDGAR'!Druckbereich</vt:lpstr>
      <vt:lpstr>'web app'!Druckbereich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 to calculate Paris-compatible national CO2 budgets</dc:title>
  <dc:subject/>
  <dc:creator>Andreas Wolfsteiner</dc:creator>
  <cp:keywords/>
  <dc:description/>
  <cp:lastModifiedBy>AW</cp:lastModifiedBy>
  <cp:revision/>
  <dcterms:created xsi:type="dcterms:W3CDTF">2013-12-19T14:30:02Z</dcterms:created>
  <dcterms:modified xsi:type="dcterms:W3CDTF">2026-04-30T14:12:55Z</dcterms:modified>
  <cp:category/>
  <cp:contentStatus/>
</cp:coreProperties>
</file>