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424a9f2a86ea6184/Online/"/>
    </mc:Choice>
  </mc:AlternateContent>
  <xr:revisionPtr revIDLastSave="0" documentId="8_{9E059715-57D5-457D-8284-878E3B3E2CCE}" xr6:coauthVersionLast="47" xr6:coauthVersionMax="47" xr10:uidLastSave="{00000000-0000-0000-0000-000000000000}"/>
  <workbookProtection workbookAlgorithmName="SHA-512" workbookHashValue="+5UFeS2d2GRAL/9kmmm0ZdZrjOaSmprhc5r0+9bRSTEKeh+s1zvue61lPVviUggpZ2rdjwSvyee2sgeJjRJF8A==" workbookSaltValue="zyY8uDg9ljeJ4XwNQE2Hpw==" workbookSpinCount="100000" lockStructure="1"/>
  <bookViews>
    <workbookView xWindow="-120" yWindow="-120" windowWidth="38640" windowHeight="21120" xr2:uid="{00000000-000D-0000-FFFF-FFFF00000000}"/>
  </bookViews>
  <sheets>
    <sheet name="climate dividend" sheetId="2" r:id="rId1"/>
    <sheet name="S_α_ß" sheetId="8" r:id="rId2"/>
    <sheet name="background" sheetId="10" r:id="rId3"/>
    <sheet name="legend" sheetId="7" r:id="rId4"/>
    <sheet name="EEA 25 P" sheetId="4" state="hidden" r:id="rId5"/>
    <sheet name="EEA 25 E" sheetId="11" state="hidden" r:id="rId6"/>
    <sheet name="intern2" sheetId="12" state="hidden" r:id="rId7"/>
    <sheet name="imprint" sheetId="6" r:id="rId8"/>
    <sheet name="intern" sheetId="9" state="hidden" r:id="rId9"/>
    <sheet name="GDP capita" sheetId="3" state="hidden" r:id="rId10"/>
    <sheet name="Population" sheetId="5" state="hidden" r:id="rId11"/>
  </sheets>
  <definedNames>
    <definedName name="countries" localSheetId="7">#REF!</definedName>
    <definedName name="countries_big" localSheetId="7">#REF!,#REF!</definedName>
    <definedName name="countries_big2" localSheetId="7">#REF!,#REF!</definedName>
    <definedName name="_xlnm.Print_Area" localSheetId="0">'climate dividend'!$A$1:$V$52</definedName>
    <definedName name="Laender" localSheetId="7">#REF!</definedName>
    <definedName name="Zellenfarbe" localSheetId="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2" l="1"/>
  <c r="E2" i="12"/>
  <c r="B2" i="12"/>
  <c r="G49" i="2"/>
  <c r="C23" i="2" a="1"/>
  <c r="C23" i="2" s="1"/>
  <c r="C24" i="2" a="1"/>
  <c r="C24" i="2" s="1"/>
  <c r="C25" i="2" a="1"/>
  <c r="C25" i="2" s="1"/>
  <c r="C26" i="2" a="1"/>
  <c r="C26" i="2" s="1"/>
  <c r="C27" i="2" a="1"/>
  <c r="C27" i="2" s="1"/>
  <c r="C28" i="2" a="1"/>
  <c r="C28" i="2" s="1"/>
  <c r="C29" i="2" a="1"/>
  <c r="C29" i="2" s="1"/>
  <c r="C30" i="2" a="1"/>
  <c r="C30" i="2" s="1"/>
  <c r="C31" i="2" a="1"/>
  <c r="C31" i="2" s="1"/>
  <c r="C32" i="2" a="1"/>
  <c r="C32" i="2" s="1"/>
  <c r="C33" i="2" a="1"/>
  <c r="C33" i="2" s="1"/>
  <c r="C34" i="2" a="1"/>
  <c r="C34" i="2" s="1"/>
  <c r="C35" i="2" a="1"/>
  <c r="C35" i="2" s="1"/>
  <c r="C36" i="2" a="1"/>
  <c r="C36" i="2" s="1"/>
  <c r="C37" i="2" a="1"/>
  <c r="C37" i="2" s="1"/>
  <c r="C38" i="2" a="1"/>
  <c r="C38" i="2" s="1"/>
  <c r="C39" i="2" a="1"/>
  <c r="C39" i="2" s="1"/>
  <c r="C40" i="2" a="1"/>
  <c r="C40" i="2" s="1"/>
  <c r="C41" i="2" a="1"/>
  <c r="C41" i="2" s="1"/>
  <c r="C42" i="2" a="1"/>
  <c r="C42" i="2" s="1"/>
  <c r="C43" i="2" a="1"/>
  <c r="C43" i="2" s="1"/>
  <c r="C44" i="2" a="1"/>
  <c r="C44" i="2" s="1"/>
  <c r="C45" i="2" a="1"/>
  <c r="C45" i="2" s="1"/>
  <c r="C46" i="2" a="1"/>
  <c r="C46" i="2" s="1"/>
  <c r="C47" i="2" a="1"/>
  <c r="C47" i="2" s="1"/>
  <c r="G47" i="2" s="1"/>
  <c r="C48" i="2" a="1"/>
  <c r="C48" i="2" s="1"/>
  <c r="G48" i="2" s="1"/>
  <c r="C22" i="2" a="1"/>
  <c r="C22" i="2" s="1"/>
  <c r="H52" i="2"/>
  <c r="E23" i="2"/>
  <c r="E24" i="2"/>
  <c r="E25" i="2"/>
  <c r="E26" i="2"/>
  <c r="E27" i="2"/>
  <c r="E28" i="2"/>
  <c r="E29" i="2"/>
  <c r="E30" i="2"/>
  <c r="E31" i="2"/>
  <c r="E32" i="2"/>
  <c r="E33" i="2"/>
  <c r="E34" i="2"/>
  <c r="E35" i="2"/>
  <c r="E36" i="2"/>
  <c r="E37" i="2"/>
  <c r="E38" i="2"/>
  <c r="E39" i="2"/>
  <c r="E40" i="2"/>
  <c r="E41" i="2"/>
  <c r="E42" i="2"/>
  <c r="E43" i="2"/>
  <c r="E44" i="2"/>
  <c r="E45" i="2"/>
  <c r="E46" i="2"/>
  <c r="E47" i="2"/>
  <c r="E48" i="2"/>
  <c r="E22" i="2"/>
  <c r="Q21" i="2"/>
  <c r="Q23" i="2"/>
  <c r="Q24" i="2"/>
  <c r="Q25" i="2"/>
  <c r="Q26" i="2"/>
  <c r="Q27" i="2"/>
  <c r="Q28" i="2"/>
  <c r="Q29" i="2"/>
  <c r="Q30" i="2"/>
  <c r="Q31" i="2"/>
  <c r="Q32" i="2"/>
  <c r="Q33" i="2"/>
  <c r="Q34" i="2"/>
  <c r="Q35" i="2"/>
  <c r="Q36" i="2"/>
  <c r="Q37" i="2"/>
  <c r="Q38" i="2"/>
  <c r="Q39" i="2"/>
  <c r="Q40" i="2"/>
  <c r="Q41" i="2"/>
  <c r="Q42" i="2"/>
  <c r="Q43" i="2"/>
  <c r="Q44" i="2"/>
  <c r="Q45" i="2"/>
  <c r="Q46" i="2"/>
  <c r="Q47" i="2"/>
  <c r="Q48" i="2"/>
  <c r="Q22" i="2"/>
  <c r="P21" i="2"/>
  <c r="B91" i="12" l="1"/>
  <c r="B83" i="12"/>
  <c r="B75" i="12"/>
  <c r="B67" i="12"/>
  <c r="B59" i="12"/>
  <c r="B51" i="12"/>
  <c r="B43" i="12"/>
  <c r="B35" i="12"/>
  <c r="B27" i="12"/>
  <c r="B19" i="12"/>
  <c r="B11" i="12"/>
  <c r="B70" i="12"/>
  <c r="B46" i="12"/>
  <c r="B14" i="12"/>
  <c r="B90" i="12"/>
  <c r="B82" i="12"/>
  <c r="B74" i="12"/>
  <c r="B66" i="12"/>
  <c r="B58" i="12"/>
  <c r="B50" i="12"/>
  <c r="B42" i="12"/>
  <c r="B34" i="12"/>
  <c r="B26" i="12"/>
  <c r="B18" i="12"/>
  <c r="B10" i="12"/>
  <c r="B78" i="12"/>
  <c r="B38" i="12"/>
  <c r="B6" i="12"/>
  <c r="C6" i="12" s="1"/>
  <c r="B89" i="12"/>
  <c r="B81" i="12"/>
  <c r="B73" i="12"/>
  <c r="B65" i="12"/>
  <c r="B57" i="12"/>
  <c r="B49" i="12"/>
  <c r="B41" i="12"/>
  <c r="B33" i="12"/>
  <c r="B25" i="12"/>
  <c r="B17" i="12"/>
  <c r="B9" i="12"/>
  <c r="C9" i="12" s="1"/>
  <c r="E9" i="12" s="1"/>
  <c r="B62" i="12"/>
  <c r="B22" i="12"/>
  <c r="B88" i="12"/>
  <c r="B80" i="12"/>
  <c r="B72" i="12"/>
  <c r="B64" i="12"/>
  <c r="B56" i="12"/>
  <c r="B48" i="12"/>
  <c r="B40" i="12"/>
  <c r="B32" i="12"/>
  <c r="B24" i="12"/>
  <c r="B16" i="12"/>
  <c r="B8" i="12"/>
  <c r="B86" i="12"/>
  <c r="B54" i="12"/>
  <c r="B30" i="12"/>
  <c r="B87" i="12"/>
  <c r="B79" i="12"/>
  <c r="B71" i="12"/>
  <c r="B63" i="12"/>
  <c r="B55" i="12"/>
  <c r="B47" i="12"/>
  <c r="B39" i="12"/>
  <c r="B31" i="12"/>
  <c r="B23" i="12"/>
  <c r="B15" i="12"/>
  <c r="B7" i="12"/>
  <c r="C7" i="12" s="1"/>
  <c r="E7" i="12" s="1"/>
  <c r="B85" i="12"/>
  <c r="B77" i="12"/>
  <c r="B69" i="12"/>
  <c r="B61" i="12"/>
  <c r="B53" i="12"/>
  <c r="B45" i="12"/>
  <c r="B37" i="12"/>
  <c r="B29" i="12"/>
  <c r="B21" i="12"/>
  <c r="B13" i="12"/>
  <c r="B84" i="12"/>
  <c r="B76" i="12"/>
  <c r="B68" i="12"/>
  <c r="B60" i="12"/>
  <c r="B52" i="12"/>
  <c r="B44" i="12"/>
  <c r="B36" i="12"/>
  <c r="B28" i="12"/>
  <c r="B20" i="12"/>
  <c r="B12" i="12"/>
  <c r="C8" i="12"/>
  <c r="E8" i="12" s="1"/>
  <c r="G6" i="12"/>
  <c r="G40" i="2"/>
  <c r="G43" i="2"/>
  <c r="G35" i="2"/>
  <c r="G27" i="2"/>
  <c r="G42" i="2"/>
  <c r="G22" i="2"/>
  <c r="G34" i="2"/>
  <c r="G26" i="2"/>
  <c r="G41" i="2"/>
  <c r="G33" i="2"/>
  <c r="G25" i="2"/>
  <c r="G32" i="2"/>
  <c r="G24" i="2"/>
  <c r="G39" i="2"/>
  <c r="G31" i="2"/>
  <c r="G23" i="2"/>
  <c r="G46" i="2"/>
  <c r="G38" i="2"/>
  <c r="G30" i="2"/>
  <c r="G45" i="2"/>
  <c r="G37" i="2"/>
  <c r="G29" i="2"/>
  <c r="G44" i="2"/>
  <c r="G36" i="2"/>
  <c r="G28" i="2"/>
  <c r="H23" i="2"/>
  <c r="H24" i="2"/>
  <c r="H25" i="2"/>
  <c r="H26" i="2"/>
  <c r="H27" i="2"/>
  <c r="H28" i="2"/>
  <c r="H29" i="2"/>
  <c r="H30" i="2"/>
  <c r="H31" i="2"/>
  <c r="H32" i="2"/>
  <c r="H33" i="2"/>
  <c r="H34" i="2"/>
  <c r="H35" i="2"/>
  <c r="H36" i="2"/>
  <c r="H37" i="2"/>
  <c r="H38" i="2"/>
  <c r="H39" i="2"/>
  <c r="H40" i="2"/>
  <c r="H41" i="2"/>
  <c r="H42" i="2"/>
  <c r="H43" i="2"/>
  <c r="H44" i="2"/>
  <c r="H45" i="2"/>
  <c r="H46" i="2"/>
  <c r="H47" i="2"/>
  <c r="H48" i="2"/>
  <c r="H22" i="2"/>
  <c r="C8" i="3"/>
  <c r="D8" i="3"/>
  <c r="E8" i="3"/>
  <c r="F8" i="3"/>
  <c r="G8" i="3" s="1"/>
  <c r="H8" i="3" s="1"/>
  <c r="I8" i="3" s="1"/>
  <c r="J8" i="3" s="1"/>
  <c r="K8" i="3" s="1"/>
  <c r="L8" i="3" s="1"/>
  <c r="M8" i="3" s="1"/>
  <c r="N8" i="3" s="1"/>
  <c r="O8" i="3" s="1"/>
  <c r="P8" i="3" s="1"/>
  <c r="Q8" i="3" s="1"/>
  <c r="R8" i="3" s="1"/>
  <c r="S8" i="3" s="1"/>
  <c r="T8" i="3" s="1"/>
  <c r="U8" i="3" s="1"/>
  <c r="V8" i="3" s="1"/>
  <c r="W8" i="3" s="1"/>
  <c r="X8" i="3" s="1"/>
  <c r="Y8" i="3" s="1"/>
  <c r="Z8" i="3" s="1"/>
  <c r="AA8" i="3" s="1"/>
  <c r="AB8" i="3" s="1"/>
  <c r="AC8" i="3" s="1"/>
  <c r="AD8" i="3" s="1"/>
  <c r="AE8" i="3" s="1"/>
  <c r="AF8" i="3" s="1"/>
  <c r="AG8" i="3" s="1"/>
  <c r="AH8" i="3" s="1"/>
  <c r="AI8" i="3" s="1"/>
  <c r="AJ8" i="3" s="1"/>
  <c r="AK8" i="3" s="1"/>
  <c r="AL8" i="3" s="1"/>
  <c r="AM8" i="3" s="1"/>
  <c r="AN8" i="3" s="1"/>
  <c r="AO8" i="3" s="1"/>
  <c r="AP8" i="3" s="1"/>
  <c r="AQ8" i="3" s="1"/>
  <c r="AR8" i="3" s="1"/>
  <c r="AS8" i="3" s="1"/>
  <c r="AT8" i="3" s="1"/>
  <c r="AU8" i="3" s="1"/>
  <c r="AV8" i="3" s="1"/>
  <c r="AW8" i="3" s="1"/>
  <c r="AX8" i="3" s="1"/>
  <c r="AY8" i="3" s="1"/>
  <c r="B8" i="3"/>
  <c r="C7" i="5"/>
  <c r="D7" i="5" s="1"/>
  <c r="E7" i="5" s="1"/>
  <c r="F7" i="5" s="1"/>
  <c r="G7" i="5" s="1"/>
  <c r="H7" i="5" s="1"/>
  <c r="I7" i="5" s="1"/>
  <c r="J7" i="5" s="1"/>
  <c r="K7" i="5" s="1"/>
  <c r="L7" i="5" s="1"/>
  <c r="M7" i="5" s="1"/>
  <c r="N7" i="5" s="1"/>
  <c r="O7" i="5" s="1"/>
  <c r="P7" i="5" s="1"/>
  <c r="Q7" i="5" s="1"/>
  <c r="R7" i="5" s="1"/>
  <c r="S7" i="5" s="1"/>
  <c r="T7" i="5" s="1"/>
  <c r="U7" i="5" s="1"/>
  <c r="V7" i="5" s="1"/>
  <c r="W7" i="5" s="1"/>
  <c r="X7" i="5" s="1"/>
  <c r="B7" i="5"/>
  <c r="G7" i="12" l="1"/>
  <c r="G9" i="12"/>
  <c r="G8" i="12"/>
  <c r="C10" i="12"/>
  <c r="E10" i="12" s="1"/>
  <c r="K46" i="2" a="1"/>
  <c r="K46" i="2" s="1"/>
  <c r="G51" i="2"/>
  <c r="H51" i="2"/>
  <c r="G50" i="2"/>
  <c r="K36" i="2" a="1"/>
  <c r="K36" i="2" s="1"/>
  <c r="K28" i="2" a="1"/>
  <c r="K28" i="2" s="1"/>
  <c r="K43" i="2" a="1"/>
  <c r="K43" i="2" s="1"/>
  <c r="K35" i="2" a="1"/>
  <c r="K35" i="2" s="1"/>
  <c r="K27" i="2" a="1"/>
  <c r="K27" i="2" s="1"/>
  <c r="K42" i="2" a="1"/>
  <c r="K42" i="2" s="1"/>
  <c r="K34" i="2" a="1"/>
  <c r="K34" i="2" s="1"/>
  <c r="K26" i="2" a="1"/>
  <c r="K26" i="2" s="1"/>
  <c r="K33" i="2" a="1"/>
  <c r="K33" i="2" s="1"/>
  <c r="K25" i="2" a="1"/>
  <c r="K25" i="2" s="1"/>
  <c r="K48" i="2" a="1"/>
  <c r="K48" i="2" s="1"/>
  <c r="K32" i="2" a="1"/>
  <c r="K32" i="2" s="1"/>
  <c r="K24" i="2" a="1"/>
  <c r="K24" i="2" s="1"/>
  <c r="K40" i="2" a="1"/>
  <c r="K40" i="2" s="1"/>
  <c r="K47" i="2" a="1"/>
  <c r="K47" i="2" s="1"/>
  <c r="K23" i="2" a="1"/>
  <c r="K23" i="2" s="1"/>
  <c r="H50" i="2"/>
  <c r="K45" i="2" a="1"/>
  <c r="K45" i="2" s="1"/>
  <c r="K31" i="2" a="1"/>
  <c r="K31" i="2" s="1"/>
  <c r="K38" i="2" a="1"/>
  <c r="K38" i="2" s="1"/>
  <c r="K30" i="2" a="1"/>
  <c r="K30" i="2" s="1"/>
  <c r="K39" i="2" a="1"/>
  <c r="K39" i="2" s="1"/>
  <c r="K37" i="2" a="1"/>
  <c r="K37" i="2" s="1"/>
  <c r="K29" i="2" a="1"/>
  <c r="K29" i="2" s="1"/>
  <c r="K44" i="2" a="1"/>
  <c r="K44" i="2" s="1"/>
  <c r="K22" i="2" a="1"/>
  <c r="K22" i="2" s="1"/>
  <c r="K41" i="2" a="1"/>
  <c r="K41" i="2" s="1"/>
  <c r="E49" i="2"/>
  <c r="G10" i="12" l="1"/>
  <c r="C11" i="12"/>
  <c r="E11" i="12" s="1"/>
  <c r="F26" i="2"/>
  <c r="B11" i="2"/>
  <c r="I30" i="2"/>
  <c r="I38" i="2"/>
  <c r="I46" i="2"/>
  <c r="I45" i="2"/>
  <c r="I23" i="2"/>
  <c r="I31" i="2"/>
  <c r="I47" i="2"/>
  <c r="I37" i="2"/>
  <c r="I24" i="2"/>
  <c r="I32" i="2"/>
  <c r="I40" i="2"/>
  <c r="I48" i="2"/>
  <c r="I36" i="2"/>
  <c r="I33" i="2"/>
  <c r="I41" i="2"/>
  <c r="I22" i="2"/>
  <c r="I44" i="2"/>
  <c r="I26" i="2"/>
  <c r="I34" i="2"/>
  <c r="I42" i="2"/>
  <c r="I27" i="2"/>
  <c r="I35" i="2"/>
  <c r="I43" i="2"/>
  <c r="I28" i="2"/>
  <c r="I29" i="2"/>
  <c r="I25" i="2"/>
  <c r="K49" i="2"/>
  <c r="F44" i="2"/>
  <c r="F35" i="2"/>
  <c r="F23" i="2"/>
  <c r="F36" i="2"/>
  <c r="F39" i="2"/>
  <c r="F47" i="2"/>
  <c r="F22" i="2"/>
  <c r="F41" i="2"/>
  <c r="F25" i="2"/>
  <c r="F31" i="2"/>
  <c r="F33" i="2"/>
  <c r="F28" i="2"/>
  <c r="F30" i="2"/>
  <c r="F38" i="2"/>
  <c r="F46" i="2"/>
  <c r="F29" i="2"/>
  <c r="F37" i="2"/>
  <c r="F45" i="2"/>
  <c r="F24" i="2"/>
  <c r="F32" i="2"/>
  <c r="F40" i="2"/>
  <c r="F34" i="2"/>
  <c r="F48" i="2"/>
  <c r="F42" i="2"/>
  <c r="F27" i="2"/>
  <c r="F43" i="2"/>
  <c r="G11" i="12" l="1"/>
  <c r="C12" i="12"/>
  <c r="E12" i="12" s="1"/>
  <c r="F49" i="2"/>
  <c r="G12" i="12" l="1"/>
  <c r="C13" i="12"/>
  <c r="E13" i="12" s="1"/>
  <c r="C49" i="2"/>
  <c r="G52" i="2" s="1"/>
  <c r="G13" i="12" l="1"/>
  <c r="C14" i="12"/>
  <c r="E14" i="12" s="1"/>
  <c r="I7" i="2"/>
  <c r="I8" i="2" s="1"/>
  <c r="I10" i="2" s="1"/>
  <c r="D42" i="2"/>
  <c r="D33" i="2"/>
  <c r="D46" i="2"/>
  <c r="D36" i="2"/>
  <c r="D34" i="2"/>
  <c r="D22" i="2"/>
  <c r="D23" i="2"/>
  <c r="D25" i="2"/>
  <c r="D28" i="2"/>
  <c r="D24" i="2"/>
  <c r="D32" i="2"/>
  <c r="D35" i="2"/>
  <c r="D43" i="2"/>
  <c r="D26" i="2"/>
  <c r="D38" i="2"/>
  <c r="D47" i="2"/>
  <c r="D40" i="2"/>
  <c r="D27" i="2"/>
  <c r="D45" i="2"/>
  <c r="D48" i="2"/>
  <c r="D31" i="2"/>
  <c r="D39" i="2"/>
  <c r="D44" i="2"/>
  <c r="D29" i="2"/>
  <c r="D37" i="2"/>
  <c r="D41" i="2"/>
  <c r="D30" i="2"/>
  <c r="G14" i="12" l="1"/>
  <c r="C15" i="12"/>
  <c r="E15" i="12" s="1"/>
  <c r="R35" i="2"/>
  <c r="R32" i="2"/>
  <c r="R27" i="2"/>
  <c r="R47" i="2"/>
  <c r="R25" i="2"/>
  <c r="H8" i="2"/>
  <c r="T46" i="2" s="1"/>
  <c r="I11" i="2"/>
  <c r="O52" i="2" s="1"/>
  <c r="R52" i="2" s="1"/>
  <c r="R41" i="2"/>
  <c r="R46" i="2"/>
  <c r="R40" i="2"/>
  <c r="R28" i="2"/>
  <c r="R30" i="2"/>
  <c r="R44" i="2"/>
  <c r="R39" i="2"/>
  <c r="R26" i="2"/>
  <c r="R23" i="2"/>
  <c r="I14" i="2"/>
  <c r="I16" i="2" s="1"/>
  <c r="L30" i="2" s="1"/>
  <c r="R45" i="2"/>
  <c r="R42" i="2"/>
  <c r="R31" i="2"/>
  <c r="R43" i="2"/>
  <c r="R22" i="2"/>
  <c r="R36" i="2"/>
  <c r="R29" i="2"/>
  <c r="R24" i="2"/>
  <c r="R37" i="2"/>
  <c r="R33" i="2"/>
  <c r="R38" i="2"/>
  <c r="R48" i="2"/>
  <c r="R34" i="2"/>
  <c r="D49" i="2"/>
  <c r="T23" i="2" l="1"/>
  <c r="G15" i="12"/>
  <c r="C16" i="12"/>
  <c r="E16" i="12" s="1"/>
  <c r="R50" i="2"/>
  <c r="L31" i="2"/>
  <c r="J43" i="2"/>
  <c r="J41" i="2"/>
  <c r="T24" i="2"/>
  <c r="L45" i="2"/>
  <c r="T29" i="2"/>
  <c r="T47" i="2"/>
  <c r="L26" i="2"/>
  <c r="J29" i="2"/>
  <c r="T44" i="2"/>
  <c r="T25" i="2"/>
  <c r="T38" i="2"/>
  <c r="T48" i="2"/>
  <c r="T22" i="2"/>
  <c r="T33" i="2"/>
  <c r="T26" i="2"/>
  <c r="T28" i="2"/>
  <c r="T45" i="2"/>
  <c r="T43" i="2"/>
  <c r="T35" i="2"/>
  <c r="T34" i="2"/>
  <c r="T36" i="2"/>
  <c r="T37" i="2"/>
  <c r="T27" i="2"/>
  <c r="T42" i="2"/>
  <c r="J35" i="2"/>
  <c r="L24" i="2"/>
  <c r="J39" i="2"/>
  <c r="J42" i="2"/>
  <c r="J36" i="2"/>
  <c r="J28" i="2"/>
  <c r="L40" i="2"/>
  <c r="L33" i="2"/>
  <c r="L29" i="2"/>
  <c r="L25" i="2"/>
  <c r="T32" i="2"/>
  <c r="T41" i="2"/>
  <c r="T39" i="2"/>
  <c r="J37" i="2"/>
  <c r="L35" i="2"/>
  <c r="L43" i="2"/>
  <c r="J40" i="2"/>
  <c r="J30" i="2"/>
  <c r="M30" i="2" s="1"/>
  <c r="J34" i="2"/>
  <c r="L46" i="2"/>
  <c r="L23" i="2"/>
  <c r="L27" i="2"/>
  <c r="J33" i="2"/>
  <c r="J31" i="2"/>
  <c r="J25" i="2"/>
  <c r="J48" i="2"/>
  <c r="L22" i="2"/>
  <c r="L42" i="2"/>
  <c r="L28" i="2"/>
  <c r="J44" i="2"/>
  <c r="J27" i="2"/>
  <c r="J47" i="2"/>
  <c r="L47" i="2"/>
  <c r="L41" i="2"/>
  <c r="L36" i="2"/>
  <c r="L48" i="2"/>
  <c r="T31" i="2"/>
  <c r="T30" i="2"/>
  <c r="T40" i="2"/>
  <c r="J38" i="2"/>
  <c r="J32" i="2"/>
  <c r="L44" i="2"/>
  <c r="J45" i="2"/>
  <c r="J22" i="2"/>
  <c r="J46" i="2"/>
  <c r="L39" i="2"/>
  <c r="L37" i="2"/>
  <c r="L32" i="2"/>
  <c r="J24" i="2"/>
  <c r="J23" i="2"/>
  <c r="J26" i="2"/>
  <c r="L34" i="2"/>
  <c r="L38" i="2"/>
  <c r="R51" i="2"/>
  <c r="M46" i="2" l="1"/>
  <c r="M31" i="2"/>
  <c r="O31" i="2" s="1"/>
  <c r="G16" i="12"/>
  <c r="C17" i="12"/>
  <c r="E17" i="12" s="1"/>
  <c r="M27" i="2"/>
  <c r="O27" i="2" s="1"/>
  <c r="S27" i="2" s="1"/>
  <c r="M45" i="2"/>
  <c r="O45" i="2" s="1"/>
  <c r="S45" i="2" s="1"/>
  <c r="M34" i="2"/>
  <c r="O34" i="2" s="1"/>
  <c r="S34" i="2" s="1"/>
  <c r="M29" i="2"/>
  <c r="O29" i="2" s="1"/>
  <c r="M43" i="2"/>
  <c r="O43" i="2" s="1"/>
  <c r="M26" i="2"/>
  <c r="O26" i="2" s="1"/>
  <c r="M22" i="2"/>
  <c r="O22" i="2" s="1"/>
  <c r="M48" i="2"/>
  <c r="O48" i="2" s="1"/>
  <c r="M38" i="2"/>
  <c r="O38" i="2" s="1"/>
  <c r="S38" i="2" s="1"/>
  <c r="M41" i="2"/>
  <c r="O41" i="2" s="1"/>
  <c r="T49" i="2"/>
  <c r="U32" i="2" s="1"/>
  <c r="M24" i="2"/>
  <c r="O24" i="2" s="1"/>
  <c r="M25" i="2"/>
  <c r="O25" i="2" s="1"/>
  <c r="M44" i="2"/>
  <c r="O44" i="2" s="1"/>
  <c r="M23" i="2"/>
  <c r="O23" i="2" s="1"/>
  <c r="M37" i="2"/>
  <c r="O37" i="2" s="1"/>
  <c r="M28" i="2"/>
  <c r="O28" i="2" s="1"/>
  <c r="S28" i="2" s="1"/>
  <c r="M40" i="2"/>
  <c r="O40" i="2" s="1"/>
  <c r="M36" i="2"/>
  <c r="O36" i="2" s="1"/>
  <c r="M32" i="2"/>
  <c r="O32" i="2" s="1"/>
  <c r="M47" i="2"/>
  <c r="O47" i="2" s="1"/>
  <c r="M33" i="2"/>
  <c r="O33" i="2" s="1"/>
  <c r="M42" i="2"/>
  <c r="O42" i="2" s="1"/>
  <c r="M35" i="2"/>
  <c r="O35" i="2" s="1"/>
  <c r="J49" i="2"/>
  <c r="M39" i="2"/>
  <c r="O39" i="2" s="1"/>
  <c r="L49" i="2"/>
  <c r="N46" i="2"/>
  <c r="O46" i="2"/>
  <c r="N30" i="2"/>
  <c r="O30" i="2"/>
  <c r="N31" i="2"/>
  <c r="S31" i="2"/>
  <c r="G17" i="12" l="1"/>
  <c r="C18" i="12"/>
  <c r="E18" i="12" s="1"/>
  <c r="N45" i="2"/>
  <c r="N27" i="2"/>
  <c r="N34" i="2"/>
  <c r="N25" i="2"/>
  <c r="N37" i="2"/>
  <c r="N48" i="2"/>
  <c r="N22" i="2"/>
  <c r="N41" i="2"/>
  <c r="O50" i="2"/>
  <c r="P43" i="2" s="1"/>
  <c r="O51" i="2"/>
  <c r="N29" i="2"/>
  <c r="N24" i="2"/>
  <c r="N26" i="2"/>
  <c r="N43" i="2"/>
  <c r="N32" i="2"/>
  <c r="N44" i="2"/>
  <c r="N38" i="2"/>
  <c r="N35" i="2"/>
  <c r="U38" i="2"/>
  <c r="U31" i="2"/>
  <c r="U46" i="2"/>
  <c r="N40" i="2"/>
  <c r="N23" i="2"/>
  <c r="U30" i="2"/>
  <c r="U26" i="2"/>
  <c r="U33" i="2"/>
  <c r="U23" i="2"/>
  <c r="U47" i="2"/>
  <c r="U22" i="2"/>
  <c r="U41" i="2"/>
  <c r="U45" i="2"/>
  <c r="U25" i="2"/>
  <c r="N39" i="2"/>
  <c r="U37" i="2"/>
  <c r="U43" i="2"/>
  <c r="U48" i="2"/>
  <c r="U27" i="2"/>
  <c r="U24" i="2"/>
  <c r="N28" i="2"/>
  <c r="U29" i="2"/>
  <c r="U35" i="2"/>
  <c r="U40" i="2"/>
  <c r="U36" i="2"/>
  <c r="U34" i="2"/>
  <c r="U28" i="2"/>
  <c r="U39" i="2"/>
  <c r="N36" i="2"/>
  <c r="U44" i="2"/>
  <c r="U42" i="2"/>
  <c r="N42" i="2"/>
  <c r="M49" i="2"/>
  <c r="S42" i="2"/>
  <c r="N47" i="2"/>
  <c r="N33" i="2"/>
  <c r="S30" i="2"/>
  <c r="S46" i="2"/>
  <c r="S33" i="2"/>
  <c r="S25" i="2"/>
  <c r="S22" i="2"/>
  <c r="S29" i="2"/>
  <c r="S26" i="2"/>
  <c r="S37" i="2"/>
  <c r="S23" i="2"/>
  <c r="S47" i="2"/>
  <c r="S35" i="2"/>
  <c r="S24" i="2"/>
  <c r="S44" i="2"/>
  <c r="S40" i="2"/>
  <c r="S36" i="2"/>
  <c r="S43" i="2"/>
  <c r="S32" i="2"/>
  <c r="S39" i="2"/>
  <c r="S41" i="2"/>
  <c r="S48" i="2"/>
  <c r="G18" i="12" l="1"/>
  <c r="C19" i="12"/>
  <c r="E19" i="12" s="1"/>
  <c r="U49" i="2"/>
  <c r="N49" i="2"/>
  <c r="P40" i="2"/>
  <c r="P47" i="2"/>
  <c r="P29" i="2"/>
  <c r="P32" i="2"/>
  <c r="P22" i="2"/>
  <c r="P48" i="2"/>
  <c r="P24" i="2"/>
  <c r="P37" i="2"/>
  <c r="P25" i="2"/>
  <c r="P42" i="2"/>
  <c r="P45" i="2"/>
  <c r="P27" i="2"/>
  <c r="P38" i="2"/>
  <c r="P34" i="2"/>
  <c r="P46" i="2"/>
  <c r="P30" i="2"/>
  <c r="P28" i="2"/>
  <c r="P31" i="2"/>
  <c r="P44" i="2"/>
  <c r="P41" i="2"/>
  <c r="P36" i="2"/>
  <c r="P35" i="2"/>
  <c r="P33" i="2"/>
  <c r="P23" i="2"/>
  <c r="P26" i="2"/>
  <c r="G19" i="12" l="1"/>
  <c r="C20" i="12"/>
  <c r="E20" i="12" s="1"/>
  <c r="C21" i="12" l="1"/>
  <c r="E21" i="12" s="1"/>
  <c r="G20" i="12"/>
  <c r="G21" i="12" l="1"/>
  <c r="C22" i="12"/>
  <c r="E22" i="12" s="1"/>
  <c r="G22" i="12" l="1"/>
  <c r="C23" i="12"/>
  <c r="E23" i="12" s="1"/>
  <c r="G23" i="12" l="1"/>
  <c r="C24" i="12"/>
  <c r="E24" i="12" s="1"/>
  <c r="G24" i="12" l="1"/>
  <c r="C25" i="12"/>
  <c r="E25" i="12" s="1"/>
  <c r="G25" i="12" l="1"/>
  <c r="C26" i="12"/>
  <c r="E26" i="12" s="1"/>
  <c r="G26" i="12" l="1"/>
  <c r="C27" i="12"/>
  <c r="E27" i="12" s="1"/>
  <c r="G27" i="12" l="1"/>
  <c r="C28" i="12"/>
  <c r="E28" i="12" s="1"/>
  <c r="C29" i="12" l="1"/>
  <c r="E29" i="12" s="1"/>
  <c r="G28" i="12"/>
  <c r="G29" i="12" l="1"/>
  <c r="C30" i="12"/>
  <c r="E30" i="12" s="1"/>
  <c r="G30" i="12" l="1"/>
  <c r="C31" i="12"/>
  <c r="E31" i="12" s="1"/>
  <c r="G31" i="12" l="1"/>
  <c r="C32" i="12"/>
  <c r="E32" i="12" s="1"/>
  <c r="G32" i="12" l="1"/>
  <c r="C33" i="12"/>
  <c r="E33" i="12" s="1"/>
  <c r="G33" i="12" l="1"/>
  <c r="C34" i="12"/>
  <c r="E34" i="12" s="1"/>
  <c r="G34" i="12" l="1"/>
  <c r="C35" i="12"/>
  <c r="E35" i="12" s="1"/>
  <c r="G35" i="12" l="1"/>
  <c r="C36" i="12"/>
  <c r="E36" i="12" s="1"/>
  <c r="C37" i="12" l="1"/>
  <c r="E37" i="12" s="1"/>
  <c r="G36" i="12"/>
  <c r="G37" i="12" l="1"/>
  <c r="C38" i="12"/>
  <c r="E38" i="12" s="1"/>
  <c r="G38" i="12" l="1"/>
  <c r="C39" i="12"/>
  <c r="E39" i="12" s="1"/>
  <c r="G39" i="12" l="1"/>
  <c r="C40" i="12"/>
  <c r="E40" i="12" s="1"/>
  <c r="G40" i="12" l="1"/>
  <c r="C41" i="12"/>
  <c r="E41" i="12" s="1"/>
  <c r="G41" i="12" l="1"/>
  <c r="C42" i="12"/>
  <c r="E42" i="12" s="1"/>
  <c r="G42" i="12" l="1"/>
  <c r="C43" i="12"/>
  <c r="E43" i="12" s="1"/>
  <c r="G43" i="12" l="1"/>
  <c r="C44" i="12"/>
  <c r="E44" i="12" s="1"/>
  <c r="C45" i="12" l="1"/>
  <c r="E45" i="12" s="1"/>
  <c r="G44" i="12"/>
  <c r="G45" i="12" l="1"/>
  <c r="C46" i="12"/>
  <c r="E46" i="12" s="1"/>
  <c r="G46" i="12" l="1"/>
  <c r="C47" i="12"/>
  <c r="E47" i="12" s="1"/>
  <c r="G47" i="12" l="1"/>
  <c r="C48" i="12"/>
  <c r="E48" i="12" s="1"/>
  <c r="G48" i="12" l="1"/>
  <c r="C49" i="12"/>
  <c r="E49" i="12" s="1"/>
  <c r="G49" i="12" l="1"/>
  <c r="C50" i="12"/>
  <c r="E50" i="12" s="1"/>
  <c r="G50" i="12" l="1"/>
  <c r="C51" i="12"/>
  <c r="E51" i="12" s="1"/>
  <c r="G51" i="12" l="1"/>
  <c r="C52" i="12"/>
  <c r="E52" i="12" s="1"/>
  <c r="C53" i="12" l="1"/>
  <c r="E53" i="12" s="1"/>
  <c r="G52" i="12"/>
  <c r="G53" i="12" l="1"/>
  <c r="C54" i="12"/>
  <c r="E54" i="12" s="1"/>
  <c r="G54" i="12" l="1"/>
  <c r="C55" i="12"/>
  <c r="E55" i="12" s="1"/>
  <c r="C56" i="12" l="1"/>
  <c r="E56" i="12" s="1"/>
  <c r="G55" i="12"/>
  <c r="G56" i="12" l="1"/>
  <c r="C57" i="12"/>
  <c r="E57" i="12" s="1"/>
  <c r="G57" i="12" l="1"/>
  <c r="C58" i="12"/>
  <c r="E58" i="12" s="1"/>
  <c r="G58" i="12" l="1"/>
  <c r="C59" i="12"/>
  <c r="E59" i="12" s="1"/>
  <c r="G59" i="12" l="1"/>
  <c r="C60" i="12"/>
  <c r="E60" i="12" s="1"/>
  <c r="C61" i="12" l="1"/>
  <c r="E61" i="12" s="1"/>
  <c r="G60" i="12"/>
  <c r="G61" i="12" l="1"/>
  <c r="C62" i="12"/>
  <c r="E62" i="12" s="1"/>
  <c r="G62" i="12" l="1"/>
  <c r="C63" i="12"/>
  <c r="E63" i="12" s="1"/>
  <c r="G63" i="12" l="1"/>
  <c r="C64" i="12"/>
  <c r="E64" i="12" s="1"/>
  <c r="G64" i="12" l="1"/>
  <c r="C65" i="12"/>
  <c r="E65" i="12" s="1"/>
  <c r="G65" i="12" l="1"/>
  <c r="C66" i="12"/>
  <c r="E66" i="12" s="1"/>
  <c r="G66" i="12" l="1"/>
  <c r="C67" i="12"/>
  <c r="E67" i="12" s="1"/>
  <c r="G67" i="12" s="1"/>
  <c r="C68" i="12" l="1"/>
  <c r="E68" i="12" s="1"/>
  <c r="C69" i="12" l="1"/>
  <c r="E69" i="12" s="1"/>
  <c r="G68" i="12"/>
  <c r="G69" i="12" l="1"/>
  <c r="C70" i="12"/>
  <c r="E70" i="12" s="1"/>
  <c r="G70" i="12" s="1"/>
  <c r="C71" i="12" l="1"/>
  <c r="E71" i="12" s="1"/>
  <c r="G71" i="12" l="1"/>
  <c r="C72" i="12"/>
  <c r="E72" i="12" s="1"/>
  <c r="G72" i="12" l="1"/>
  <c r="C73" i="12"/>
  <c r="E73" i="12" s="1"/>
  <c r="G73" i="12" l="1"/>
  <c r="C74" i="12"/>
  <c r="E74" i="12" s="1"/>
  <c r="G74" i="12" l="1"/>
  <c r="C75" i="12"/>
  <c r="E75" i="12" s="1"/>
  <c r="G75" i="12" l="1"/>
  <c r="C76" i="12"/>
  <c r="E76" i="12" s="1"/>
  <c r="C77" i="12" l="1"/>
  <c r="E77" i="12" s="1"/>
  <c r="G76" i="12"/>
  <c r="G77" i="12" l="1"/>
  <c r="C78" i="12"/>
  <c r="E78" i="12" s="1"/>
  <c r="G78" i="12" s="1"/>
  <c r="C79" i="12" l="1"/>
  <c r="E79" i="12" s="1"/>
  <c r="G79" i="12" l="1"/>
  <c r="C80" i="12"/>
  <c r="E80" i="12" s="1"/>
  <c r="G80" i="12" l="1"/>
  <c r="C81" i="12"/>
  <c r="E81" i="12" s="1"/>
  <c r="G81" i="12" l="1"/>
  <c r="C82" i="12"/>
  <c r="E82" i="12" s="1"/>
  <c r="G82" i="12" l="1"/>
  <c r="C83" i="12"/>
  <c r="E83" i="12" s="1"/>
  <c r="G83" i="12" l="1"/>
  <c r="C84" i="12"/>
  <c r="E84" i="12" s="1"/>
  <c r="C85" i="12" l="1"/>
  <c r="E85" i="12" s="1"/>
  <c r="G84" i="12"/>
  <c r="G85" i="12" l="1"/>
  <c r="C86" i="12"/>
  <c r="E86" i="12" s="1"/>
  <c r="G86" i="12" l="1"/>
  <c r="C87" i="12"/>
  <c r="E87" i="12" s="1"/>
  <c r="G87" i="12" l="1"/>
  <c r="C88" i="12"/>
  <c r="E88" i="12" s="1"/>
  <c r="G88" i="12" l="1"/>
  <c r="C89" i="12"/>
  <c r="E89" i="12" s="1"/>
  <c r="G89" i="12" l="1"/>
  <c r="C90" i="12"/>
  <c r="E90" i="12" s="1"/>
  <c r="G90" i="12" l="1"/>
  <c r="C91" i="12"/>
  <c r="E91" i="12" s="1"/>
  <c r="G91"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AW</author>
  </authors>
  <commentList>
    <comment ref="B5" authorId="0" shapeId="0" xr:uid="{1FA764F7-7665-4459-81E0-76AED1648D32}">
      <text>
        <r>
          <rPr>
            <b/>
            <sz val="9"/>
            <color indexed="81"/>
            <rFont val="Segoe UI"/>
            <family val="2"/>
          </rPr>
          <t>AW:</t>
        </r>
        <r>
          <rPr>
            <sz val="9"/>
            <color indexed="81"/>
            <rFont val="Segoe UI"/>
            <family val="2"/>
          </rPr>
          <t xml:space="preserve">
Required to calculate the effect of the CO2 price.</t>
        </r>
      </text>
    </comment>
    <comment ref="H8" authorId="0" shapeId="0" xr:uid="{F7B9E0CB-9041-4D24-8C9C-7F58E223C6F1}">
      <text>
        <r>
          <rPr>
            <b/>
            <sz val="9"/>
            <color indexed="81"/>
            <rFont val="Segoe UI"/>
            <family val="2"/>
          </rPr>
          <t>AW:</t>
        </r>
        <r>
          <rPr>
            <sz val="9"/>
            <color indexed="81"/>
            <rFont val="Segoe UI"/>
            <family val="2"/>
          </rPr>
          <t xml:space="preserve">
Strongly simplified assumption of a linear relationship between CO2 price and emissions.</t>
        </r>
      </text>
    </comment>
    <comment ref="B13" authorId="0" shapeId="0" xr:uid="{AA5B8C1D-4BE6-470F-A03F-BAE67E4F0A4E}">
      <text>
        <r>
          <rPr>
            <b/>
            <sz val="9"/>
            <color indexed="81"/>
            <rFont val="Segoe UI"/>
            <family val="2"/>
          </rPr>
          <t>AW:</t>
        </r>
        <r>
          <rPr>
            <sz val="9"/>
            <color indexed="81"/>
            <rFont val="Segoe UI"/>
            <family val="2"/>
          </rPr>
          <t xml:space="preserve">
It might make sense to lower this share over time. This would give every Member State an incentive to implement meaningful national measures. These include speeding up planning and approval processes, making it easier to install electric charging stations, introducing a speed limit on motorways in Germany, preventing a social fossil lock-in effect, etc.</t>
        </r>
      </text>
    </comment>
    <comment ref="B17" authorId="0" shapeId="0" xr:uid="{BA69B11D-3235-4F15-94F1-EC8D1046BB52}">
      <text>
        <r>
          <rPr>
            <b/>
            <sz val="9"/>
            <color indexed="81"/>
            <rFont val="Segoe UI"/>
            <family val="2"/>
          </rPr>
          <t>AW:</t>
        </r>
        <r>
          <rPr>
            <sz val="9"/>
            <color indexed="81"/>
            <rFont val="Segoe UI"/>
            <family val="2"/>
          </rPr>
          <t xml:space="preserve">
If the proportion distributed via emissions is reduced over time (see above), then the weighting of the population should be increased towards 1.</t>
        </r>
      </text>
    </comment>
    <comment ref="I21" authorId="0" shapeId="0" xr:uid="{016B787B-F69A-4A5E-A339-53166AD28F17}">
      <text>
        <r>
          <rPr>
            <b/>
            <sz val="9"/>
            <color indexed="81"/>
            <rFont val="Segoe UI"/>
            <family val="2"/>
          </rPr>
          <t>AW:</t>
        </r>
        <r>
          <rPr>
            <sz val="9"/>
            <color indexed="81"/>
            <rFont val="Segoe UI"/>
            <family val="2"/>
          </rPr>
          <t xml:space="preserve">
exluding Luxembourg</t>
        </r>
      </text>
    </comment>
    <comment ref="J21" authorId="0" shapeId="0" xr:uid="{0D38A25C-D197-4FEC-8999-A601DAFE06D6}">
      <text>
        <r>
          <rPr>
            <b/>
            <sz val="9"/>
            <color indexed="81"/>
            <rFont val="Segoe UI"/>
            <family val="2"/>
          </rPr>
          <t>AW:</t>
        </r>
        <r>
          <rPr>
            <sz val="9"/>
            <color indexed="81"/>
            <rFont val="Segoe UI"/>
            <family val="2"/>
          </rPr>
          <t xml:space="preserve">
Strongly simplified assumption: Emissions are falling at the same rate in all EU countries.</t>
        </r>
      </text>
    </comment>
    <comment ref="K21" authorId="0" shapeId="0" xr:uid="{F941CB8B-FEF1-4A03-B534-58E989218C3E}">
      <text>
        <r>
          <rPr>
            <b/>
            <sz val="9"/>
            <color indexed="81"/>
            <rFont val="Segoe UI"/>
            <family val="2"/>
          </rPr>
          <t>AW:</t>
        </r>
        <r>
          <rPr>
            <sz val="9"/>
            <color indexed="81"/>
            <rFont val="Segoe UI"/>
            <family val="2"/>
          </rPr>
          <t xml:space="preserve">
A comparison with the share of emissions illustrates the redistributive effect based on GDP per capita and population..</t>
        </r>
      </text>
    </comment>
    <comment ref="N21" authorId="0" shapeId="0" xr:uid="{655D7E52-8267-4553-958E-A4B424F65C0B}">
      <text>
        <r>
          <rPr>
            <b/>
            <sz val="9"/>
            <color indexed="81"/>
            <rFont val="Segoe UI"/>
            <family val="2"/>
          </rPr>
          <t>AW:</t>
        </r>
        <r>
          <rPr>
            <sz val="9"/>
            <color indexed="81"/>
            <rFont val="Segoe UI"/>
            <family val="2"/>
          </rPr>
          <t xml:space="preserve">
A comparison based on emissions or population share is revealing.</t>
        </r>
      </text>
    </comment>
    <comment ref="P21" authorId="0" shapeId="0" xr:uid="{2DB39F5A-5266-4538-9D47-78DDD38733AB}">
      <text>
        <r>
          <rPr>
            <b/>
            <sz val="9"/>
            <color indexed="81"/>
            <rFont val="Segoe UI"/>
            <family val="2"/>
          </rPr>
          <t>AW:</t>
        </r>
        <r>
          <rPr>
            <sz val="9"/>
            <color indexed="81"/>
            <rFont val="Segoe UI"/>
            <family val="2"/>
          </rPr>
          <t xml:space="preserve">
exluding Luxembourg</t>
        </r>
      </text>
    </comment>
    <comment ref="R21" authorId="0" shapeId="0" xr:uid="{864393A1-73A4-4AB7-89C6-A5BD9B8A85E4}">
      <text>
        <r>
          <rPr>
            <b/>
            <sz val="9"/>
            <color indexed="81"/>
            <rFont val="Segoe UI"/>
            <family val="2"/>
          </rPr>
          <t>AW:</t>
        </r>
        <r>
          <rPr>
            <sz val="9"/>
            <color indexed="81"/>
            <rFont val="Segoe UI"/>
            <family val="2"/>
          </rPr>
          <t xml:space="preserve">
100 per cent of the revenue (</t>
        </r>
        <r>
          <rPr>
            <i/>
            <sz val="9"/>
            <color indexed="81"/>
            <rFont val="Segoe UI"/>
            <family val="2"/>
          </rPr>
          <t>R</t>
        </r>
        <r>
          <rPr>
            <sz val="9"/>
            <color indexed="81"/>
            <rFont val="Segoe UI"/>
            <family val="2"/>
          </rPr>
          <t xml:space="preserve">) is distributed according to the emission key </t>
        </r>
        <r>
          <rPr>
            <i/>
            <sz val="9"/>
            <color indexed="81"/>
            <rFont val="Segoe UI"/>
            <family val="2"/>
          </rPr>
          <t>s_i</t>
        </r>
        <r>
          <rPr>
            <sz val="9"/>
            <color indexed="81"/>
            <rFont val="Segoe UI"/>
            <family val="2"/>
          </rPr>
          <t>.
This also corresponds to the average CO2 costs per capita.</t>
        </r>
      </text>
    </comment>
    <comment ref="T21" authorId="0" shapeId="0" xr:uid="{3B196E24-63D0-4DC5-B198-893A64A92EEA}">
      <text>
        <r>
          <rPr>
            <b/>
            <sz val="9"/>
            <color indexed="81"/>
            <rFont val="Segoe UI"/>
            <family val="2"/>
          </rPr>
          <t>AW:</t>
        </r>
        <r>
          <rPr>
            <sz val="9"/>
            <color indexed="81"/>
            <rFont val="Segoe UI"/>
            <family val="2"/>
          </rPr>
          <t xml:space="preserve">
Strongly simplified assumption: Emissions are falling at the same rate in all EU countries.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AW</author>
  </authors>
  <commentList>
    <comment ref="F1" authorId="0" shapeId="0" xr:uid="{B415D937-0F9D-42F1-B601-84822E2C99D8}">
      <text>
        <r>
          <rPr>
            <b/>
            <sz val="9"/>
            <color indexed="81"/>
            <rFont val="Segoe UI"/>
            <family val="2"/>
          </rPr>
          <t>AW:</t>
        </r>
        <r>
          <rPr>
            <sz val="9"/>
            <color indexed="81"/>
            <rFont val="Segoe UI"/>
            <family val="2"/>
          </rPr>
          <t xml:space="preserve">
EEA as of 2024</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<sst xmlns="http://schemas.openxmlformats.org/spreadsheetml/2006/main" count="8336" uniqueCount="199">
  <si>
    <t>Data extracted on 17/05/2025 16:59:20 from [ESTAT]</t>
  </si>
  <si>
    <t xml:space="preserve">Dataset: </t>
  </si>
  <si>
    <t>Real GDP per capita [sdg_08_10]</t>
  </si>
  <si>
    <t xml:space="preserve">Last updated: </t>
  </si>
  <si>
    <t>15/05/2025 23:00</t>
  </si>
  <si>
    <t>Time frequency</t>
  </si>
  <si>
    <t>Annual</t>
  </si>
  <si>
    <t>Unit of measure</t>
  </si>
  <si>
    <t>Chain linked volumes (2020), euro per capita</t>
  </si>
  <si>
    <t>National accounts indicator (ESA 2010)</t>
  </si>
  <si>
    <t>Gross domestic product at market prices</t>
  </si>
  <si>
    <t>TIME</t>
  </si>
  <si>
    <t>2000</t>
  </si>
  <si>
    <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</si>
  <si>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</si>
  <si>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</si>
  <si>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</si>
  <si>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</si>
  <si>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</si>
  <si>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</si>
  <si>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</si>
  <si>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</si>
  <si>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</si>
  <si>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</si>
  <si>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</si>
  <si>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</si>
  <si>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</si>
  <si>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</si>
  <si>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</si>
  <si>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</si>
  <si>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</si>
  <si>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</si>
  <si>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</si>
  <si>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</si>
  <si>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</si>
  <si>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</si>
  <si>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</si>
  <si>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</si>
  <si>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GEO (Labels)</t>
  </si>
  <si>
    <t>European Union - 27 countries (from 2020)</t>
  </si>
  <si>
    <t>b</t>
  </si>
  <si>
    <t>Euro area – 20 countries (from 2023)</t>
  </si>
  <si>
    <t>Euro area - 19 countries  (2015-2022)</t>
  </si>
  <si>
    <t>Belgium</t>
  </si>
  <si>
    <t>p</t>
  </si>
  <si>
    <t>Bulgaria</t>
  </si>
  <si>
    <t>Czechia</t>
  </si>
  <si>
    <t>Denmark</t>
  </si>
  <si>
    <t>Germany</t>
  </si>
  <si>
    <t>Estonia</t>
  </si>
  <si>
    <t>Ireland</t>
  </si>
  <si>
    <t>d</t>
  </si>
  <si>
    <t>Greece</t>
  </si>
  <si>
    <t>Spain</t>
  </si>
  <si>
    <t>France</t>
  </si>
  <si>
    <t>Croatia</t>
  </si>
  <si>
    <t>Italy</t>
  </si>
  <si>
    <t>e</t>
  </si>
  <si>
    <t>Cyprus</t>
  </si>
  <si>
    <t>Latvia</t>
  </si>
  <si>
    <t>Lithuania</t>
  </si>
  <si>
    <t>Luxembourg</t>
  </si>
  <si>
    <t>Hungary</t>
  </si>
  <si>
    <t>Malta</t>
  </si>
  <si>
    <t>Netherlands</t>
  </si>
  <si>
    <t>Austria</t>
  </si>
  <si>
    <t>Poland</t>
  </si>
  <si>
    <t>Portugal</t>
  </si>
  <si>
    <t>Romania</t>
  </si>
  <si>
    <t>Slovenia</t>
  </si>
  <si>
    <t>Slovakia</t>
  </si>
  <si>
    <t>Finland</t>
  </si>
  <si>
    <t>Sweden</t>
  </si>
  <si>
    <t>Iceland</t>
  </si>
  <si>
    <t>Norway</t>
  </si>
  <si>
    <t>Switzerland</t>
  </si>
  <si>
    <t>United Kingdom</t>
  </si>
  <si>
    <t>:</t>
  </si>
  <si>
    <t>Montenegro</t>
  </si>
  <si>
    <t>North Macedonia</t>
  </si>
  <si>
    <t>Albania</t>
  </si>
  <si>
    <t>Serbia</t>
  </si>
  <si>
    <t>Türkiye</t>
  </si>
  <si>
    <t>Special value</t>
  </si>
  <si>
    <t>not available</t>
  </si>
  <si>
    <t>Observation flags:</t>
  </si>
  <si>
    <t>break in time series</t>
  </si>
  <si>
    <t>definition differs (see metadata)</t>
  </si>
  <si>
    <t>estimated</t>
  </si>
  <si>
    <t>provisional</t>
  </si>
  <si>
    <t>Sector Name</t>
  </si>
  <si>
    <t>Gas</t>
  </si>
  <si>
    <t>Country</t>
  </si>
  <si>
    <t>Jahr von Date</t>
  </si>
  <si>
    <t>t</t>
  </si>
  <si>
    <t>Population</t>
  </si>
  <si>
    <t xml:space="preserve"> Total (with LULUCF); Total net emissions (UNFCCC) + ISA</t>
  </si>
  <si>
    <t>CO₂</t>
  </si>
  <si>
    <t>EU27</t>
  </si>
  <si>
    <t>Data extracted on 17/05/2025 17:07:34 from [ESTAT]</t>
  </si>
  <si>
    <t>Population on 1 January [tps00001]</t>
  </si>
  <si>
    <t>12/05/2025 23:00</t>
  </si>
  <si>
    <t>Demographic indicator</t>
  </si>
  <si>
    <t>Population on 1 January - total</t>
  </si>
  <si>
    <t>be</t>
  </si>
  <si>
    <t>bep</t>
  </si>
  <si>
    <t>ep</t>
  </si>
  <si>
    <t>bp</t>
  </si>
  <si>
    <t>Metropolitan France</t>
  </si>
  <si>
    <t>Liechtenstein</t>
  </si>
  <si>
    <t>Bosnia and Herzegovina</t>
  </si>
  <si>
    <t>Moldova</t>
  </si>
  <si>
    <t>Georgia</t>
  </si>
  <si>
    <t>Ukraine</t>
  </si>
  <si>
    <t>Kosovo*</t>
  </si>
  <si>
    <t>Andorra</t>
  </si>
  <si>
    <t>Belarus</t>
  </si>
  <si>
    <t>Monaco</t>
  </si>
  <si>
    <t>Russia</t>
  </si>
  <si>
    <t>San Marino</t>
  </si>
  <si>
    <t>Armenia</t>
  </si>
  <si>
    <t>Azerbaijan</t>
  </si>
  <si>
    <t>break in time series, estimated</t>
  </si>
  <si>
    <t>break in time series, estimated, provisional</t>
  </si>
  <si>
    <t>break in time series, provisional</t>
  </si>
  <si>
    <t>estimated, provisional</t>
  </si>
  <si>
    <t>CO2 price</t>
  </si>
  <si>
    <t>CO2 price at which emissions have fallen by 95%:</t>
  </si>
  <si>
    <t>Total</t>
  </si>
  <si>
    <t>EU climate dividend calculator</t>
  </si>
  <si>
    <t>Deviation from the average</t>
  </si>
  <si>
    <t>R</t>
  </si>
  <si>
    <t>R_E</t>
  </si>
  <si>
    <t>R_P</t>
  </si>
  <si>
    <t>Deviation from the dividend calculated here</t>
  </si>
  <si>
    <t>Climate dividend based on national emissions</t>
  </si>
  <si>
    <t>Share</t>
  </si>
  <si>
    <t>info</t>
  </si>
  <si>
    <t>Andreas Wolfsteiner</t>
  </si>
  <si>
    <t>Günter Wittmann</t>
  </si>
  <si>
    <t>save-the-climate@online.ms</t>
  </si>
  <si>
    <t>www.save-the-climate.info</t>
  </si>
  <si>
    <t>On request, we will gladly send a version without sheet protection.</t>
  </si>
  <si>
    <r>
      <t>Emissions 2023
in Mt
(</t>
    </r>
    <r>
      <rPr>
        <i/>
        <sz val="11"/>
        <color theme="1"/>
        <rFont val="Calibri"/>
        <family val="2"/>
        <scheme val="minor"/>
      </rPr>
      <t>E_i</t>
    </r>
    <r>
      <rPr>
        <sz val="11"/>
        <color theme="1"/>
        <rFont val="Calibri"/>
        <family val="2"/>
        <scheme val="minor"/>
      </rPr>
      <t>)</t>
    </r>
  </si>
  <si>
    <r>
      <t>GDP per capita
(</t>
    </r>
    <r>
      <rPr>
        <i/>
        <sz val="11"/>
        <color theme="1"/>
        <rFont val="Calibri"/>
        <family val="2"/>
        <scheme val="minor"/>
      </rPr>
      <t>I_i</t>
    </r>
    <r>
      <rPr>
        <sz val="11"/>
        <color theme="1"/>
        <rFont val="Calibri"/>
        <family val="2"/>
        <scheme val="minor"/>
      </rPr>
      <t>)</t>
    </r>
  </si>
  <si>
    <t>input fields</t>
  </si>
  <si>
    <t>E_i per capita
in t</t>
  </si>
  <si>
    <t>EU</t>
  </si>
  <si>
    <t>Total revenue from CO2 pricing</t>
  </si>
  <si>
    <t>R_i</t>
  </si>
  <si>
    <t>s_i</t>
  </si>
  <si>
    <t>w_i</t>
  </si>
  <si>
    <t>P_i</t>
  </si>
  <si>
    <t>I_i</t>
  </si>
  <si>
    <r>
      <t>Allocation in total
in B€
(</t>
    </r>
    <r>
      <rPr>
        <b/>
        <i/>
        <sz val="11"/>
        <color theme="4"/>
        <rFont val="Calibri"/>
        <family val="2"/>
        <scheme val="minor"/>
      </rPr>
      <t>R_i</t>
    </r>
    <r>
      <rPr>
        <b/>
        <sz val="11"/>
        <color theme="1"/>
        <rFont val="Calibri"/>
        <family val="2"/>
        <scheme val="minor"/>
      </rPr>
      <t>)</t>
    </r>
  </si>
  <si>
    <t>Total emissions (UNFCCC)</t>
  </si>
  <si>
    <t>EU-27</t>
  </si>
  <si>
    <t>S</t>
  </si>
  <si>
    <t>see 'S_α_β' sheet</t>
  </si>
  <si>
    <t>Average excluding Luxembourg</t>
  </si>
  <si>
    <t>Average including Luxembourg</t>
  </si>
  <si>
    <t>-</t>
  </si>
  <si>
    <r>
      <t>Population 2024
in M
(</t>
    </r>
    <r>
      <rPr>
        <i/>
        <sz val="11"/>
        <color theme="1"/>
        <rFont val="Calibri"/>
        <family val="2"/>
        <scheme val="minor"/>
      </rPr>
      <t>P_i</t>
    </r>
    <r>
      <rPr>
        <sz val="11"/>
        <color theme="1"/>
        <rFont val="Calibri"/>
        <family val="2"/>
        <scheme val="minor"/>
      </rPr>
      <t>)</t>
    </r>
  </si>
  <si>
    <r>
      <rPr>
        <b/>
        <i/>
        <sz val="11"/>
        <color theme="9"/>
        <rFont val="Calibri"/>
        <family val="2"/>
        <scheme val="minor"/>
      </rPr>
      <t>w_i</t>
    </r>
    <r>
      <rPr>
        <sz val="11"/>
        <color theme="1"/>
        <rFont val="Calibri"/>
        <family val="2"/>
        <scheme val="minor"/>
      </rPr>
      <t xml:space="preserve"> is determined using α and β;
1 = linear, 0 = no influence</t>
    </r>
  </si>
  <si>
    <r>
      <t xml:space="preserve">Climate dividend
</t>
    </r>
    <r>
      <rPr>
        <b/>
        <i/>
        <sz val="12"/>
        <color theme="4"/>
        <rFont val="Calibri"/>
        <family val="2"/>
        <scheme val="minor"/>
      </rPr>
      <t>R_i</t>
    </r>
    <r>
      <rPr>
        <sz val="12"/>
        <color theme="1"/>
        <rFont val="Calibri"/>
        <family val="2"/>
        <scheme val="minor"/>
      </rPr>
      <t xml:space="preserve"> / </t>
    </r>
    <r>
      <rPr>
        <i/>
        <sz val="12"/>
        <color theme="1"/>
        <rFont val="Calibri"/>
        <family val="2"/>
        <scheme val="minor"/>
      </rPr>
      <t>P_i</t>
    </r>
  </si>
  <si>
    <r>
      <t xml:space="preserve">Share
</t>
    </r>
    <r>
      <rPr>
        <i/>
        <sz val="11"/>
        <color theme="1"/>
        <rFont val="Calibri"/>
        <family val="2"/>
        <scheme val="minor"/>
      </rPr>
      <t>P_i</t>
    </r>
    <r>
      <rPr>
        <sz val="11"/>
        <color theme="1"/>
        <rFont val="Calibri"/>
        <family val="2"/>
        <scheme val="minor"/>
      </rPr>
      <t xml:space="preserve"> in </t>
    </r>
    <r>
      <rPr>
        <i/>
        <sz val="11"/>
        <color theme="1"/>
        <rFont val="Calibri"/>
        <family val="2"/>
        <scheme val="minor"/>
      </rPr>
      <t>P</t>
    </r>
  </si>
  <si>
    <t>E_i</t>
  </si>
  <si>
    <t>E</t>
  </si>
  <si>
    <t>P</t>
  </si>
  <si>
    <t>Population EU</t>
  </si>
  <si>
    <t>Emissions EU</t>
  </si>
  <si>
    <r>
      <t>Revenue from CO2 pricing in B€ (</t>
    </r>
    <r>
      <rPr>
        <b/>
        <i/>
        <sz val="11"/>
        <color theme="5"/>
        <rFont val="Calibri"/>
        <family val="2"/>
        <scheme val="minor"/>
      </rPr>
      <t>E</t>
    </r>
    <r>
      <rPr>
        <i/>
        <sz val="11"/>
        <color theme="1"/>
        <rFont val="Calibri"/>
        <family val="2"/>
        <scheme val="minor"/>
      </rPr>
      <t xml:space="preserve"> </t>
    </r>
    <r>
      <rPr>
        <sz val="11"/>
        <color theme="1"/>
        <rFont val="Calibri"/>
        <family val="2"/>
        <scheme val="minor"/>
      </rPr>
      <t>* CO2 price)</t>
    </r>
  </si>
  <si>
    <r>
      <t>Share in total
(</t>
    </r>
    <r>
      <rPr>
        <b/>
        <i/>
        <sz val="11"/>
        <color theme="4"/>
        <rFont val="Calibri"/>
        <family val="2"/>
        <scheme val="minor"/>
      </rPr>
      <t>R_i</t>
    </r>
    <r>
      <rPr>
        <sz val="11"/>
        <color theme="1"/>
        <rFont val="Calibri"/>
        <family val="2"/>
        <scheme val="minor"/>
      </rPr>
      <t xml:space="preserve"> /</t>
    </r>
    <r>
      <rPr>
        <i/>
        <sz val="11"/>
        <color theme="1"/>
        <rFont val="Calibri"/>
        <family val="2"/>
        <scheme val="minor"/>
      </rPr>
      <t xml:space="preserve"> </t>
    </r>
    <r>
      <rPr>
        <b/>
        <i/>
        <sz val="11"/>
        <color theme="7"/>
        <rFont val="Calibri"/>
        <family val="2"/>
        <scheme val="minor"/>
      </rPr>
      <t>R</t>
    </r>
    <r>
      <rPr>
        <sz val="11"/>
        <color theme="1"/>
        <rFont val="Calibri"/>
        <family val="2"/>
        <scheme val="minor"/>
      </rPr>
      <t>)</t>
    </r>
  </si>
  <si>
    <r>
      <t>Allocation via emission share in 2023 in B€
(</t>
    </r>
    <r>
      <rPr>
        <b/>
        <i/>
        <sz val="11"/>
        <color rgb="FFFF0000"/>
        <rFont val="Calibri"/>
        <family val="2"/>
        <scheme val="minor"/>
      </rPr>
      <t>s_i</t>
    </r>
    <r>
      <rPr>
        <sz val="11"/>
        <color theme="1"/>
        <rFont val="Calibri"/>
        <family val="2"/>
        <scheme val="minor"/>
      </rPr>
      <t xml:space="preserve"> * </t>
    </r>
    <r>
      <rPr>
        <b/>
        <i/>
        <sz val="11"/>
        <color rgb="FF0070C0"/>
        <rFont val="Calibri"/>
        <family val="2"/>
        <scheme val="minor"/>
      </rPr>
      <t>R_E</t>
    </r>
    <r>
      <rPr>
        <sz val="11"/>
        <color theme="1"/>
        <rFont val="Calibri"/>
        <family val="2"/>
        <scheme val="minor"/>
      </rPr>
      <t>)</t>
    </r>
  </si>
  <si>
    <t>CO2 Emissions EU 2023 in Mt</t>
  </si>
  <si>
    <t>Emissions EU at the CO2 price specified above in Mt</t>
  </si>
  <si>
    <t>Country; i</t>
  </si>
  <si>
    <r>
      <t>Allocation via P/GDP per capita in B€
(</t>
    </r>
    <r>
      <rPr>
        <b/>
        <i/>
        <sz val="11"/>
        <color theme="9"/>
        <rFont val="Calibri"/>
        <family val="2"/>
        <scheme val="minor"/>
      </rPr>
      <t>w_i</t>
    </r>
    <r>
      <rPr>
        <sz val="11"/>
        <color theme="1"/>
        <rFont val="Calibri"/>
        <family val="2"/>
        <scheme val="minor"/>
      </rPr>
      <t xml:space="preserve"> * </t>
    </r>
    <r>
      <rPr>
        <b/>
        <i/>
        <sz val="11"/>
        <color rgb="FF00B050"/>
        <rFont val="Calibri"/>
        <family val="2"/>
        <scheme val="minor"/>
      </rPr>
      <t>R_P</t>
    </r>
    <r>
      <rPr>
        <sz val="11"/>
        <color theme="1"/>
        <rFont val="Calibri"/>
        <family val="2"/>
        <scheme val="minor"/>
      </rPr>
      <t>)</t>
    </r>
  </si>
  <si>
    <r>
      <t>Emissions of EU Member State</t>
    </r>
    <r>
      <rPr>
        <i/>
        <sz val="12"/>
        <color theme="1"/>
        <rFont val="Calibri"/>
        <family val="2"/>
        <scheme val="minor"/>
      </rPr>
      <t xml:space="preserve"> i</t>
    </r>
  </si>
  <si>
    <r>
      <t xml:space="preserve">GDP per capita of the EU Member State </t>
    </r>
    <r>
      <rPr>
        <i/>
        <sz val="12"/>
        <color theme="1"/>
        <rFont val="Calibri"/>
        <family val="2"/>
        <scheme val="minor"/>
      </rPr>
      <t>i</t>
    </r>
    <r>
      <rPr>
        <sz val="12"/>
        <color theme="1"/>
        <rFont val="Calibri"/>
        <family val="2"/>
        <scheme val="minor"/>
      </rPr>
      <t xml:space="preserve"> (per capita income)</t>
    </r>
  </si>
  <si>
    <r>
      <t xml:space="preserve">Population of the EU Member State </t>
    </r>
    <r>
      <rPr>
        <i/>
        <sz val="12"/>
        <color theme="1"/>
        <rFont val="Calibri"/>
        <family val="2"/>
        <scheme val="minor"/>
      </rPr>
      <t>i</t>
    </r>
  </si>
  <si>
    <t>Share of revenue allocated to EU Member States on the basis of the share of emissions</t>
  </si>
  <si>
    <r>
      <t xml:space="preserve">Revenue from carbon pricing allocated to the EU Member State </t>
    </r>
    <r>
      <rPr>
        <i/>
        <sz val="12"/>
        <color theme="1"/>
        <rFont val="Calibri"/>
        <family val="2"/>
        <scheme val="minor"/>
      </rPr>
      <t>i</t>
    </r>
    <r>
      <rPr>
        <sz val="12"/>
        <color theme="1"/>
        <rFont val="Calibri"/>
        <family val="2"/>
        <scheme val="minor"/>
      </rPr>
      <t xml:space="preserve"> as the basis for the EU Member State's climate dividend</t>
    </r>
  </si>
  <si>
    <r>
      <t xml:space="preserve">Share of the EU Member State </t>
    </r>
    <r>
      <rPr>
        <i/>
        <sz val="12"/>
        <color theme="1"/>
        <rFont val="Calibri"/>
        <family val="2"/>
        <scheme val="minor"/>
      </rPr>
      <t>i</t>
    </r>
    <r>
      <rPr>
        <sz val="12"/>
        <color theme="1"/>
        <rFont val="Calibri"/>
        <family val="2"/>
        <scheme val="minor"/>
      </rPr>
      <t xml:space="preserve"> in the emissions of the EU in 2023. Since this web app assumes, for the sake of simplicity, an equal reduction in all EU Member States, the share remains the same even if the CO2 price rises.</t>
    </r>
  </si>
  <si>
    <r>
      <t xml:space="preserve">Weighting of the EU Member State </t>
    </r>
    <r>
      <rPr>
        <i/>
        <sz val="12"/>
        <color theme="1"/>
        <rFont val="Calibri"/>
        <family val="2"/>
        <scheme val="minor"/>
      </rPr>
      <t>i</t>
    </r>
    <r>
      <rPr>
        <sz val="12"/>
        <color theme="1"/>
        <rFont val="Calibri"/>
        <family val="2"/>
        <scheme val="minor"/>
      </rPr>
      <t xml:space="preserve"> on the basis of population and GDP per capita</t>
    </r>
  </si>
  <si>
    <t>Share of revenue allocated to EU Member States via the population and GDP per capita keys</t>
  </si>
  <si>
    <t>Distribution of revenue among EU Member States according to emissions</t>
  </si>
  <si>
    <r>
      <t>Weighting P/GDP per capita
(</t>
    </r>
    <r>
      <rPr>
        <b/>
        <i/>
        <sz val="12"/>
        <color theme="9"/>
        <rFont val="Calibri"/>
        <family val="2"/>
        <scheme val="minor"/>
      </rPr>
      <t>w_i</t>
    </r>
    <r>
      <rPr>
        <sz val="11"/>
        <rFont val="Calibri"/>
        <family val="2"/>
        <scheme val="minor"/>
      </rPr>
      <t>)</t>
    </r>
  </si>
  <si>
    <t>Emissions after CO2 price effect
in Mt</t>
  </si>
  <si>
    <t>Proportion of total revenue that is distributed according to emissions</t>
  </si>
  <si>
    <t>Weighting GDP per capita (per capita income); β</t>
  </si>
  <si>
    <t>Weighting population; α</t>
  </si>
  <si>
    <t>Climate dividend with a solidarity mechanism</t>
  </si>
  <si>
    <t>per capita</t>
  </si>
  <si>
    <t>dividend</t>
  </si>
  <si>
    <t>reduction</t>
  </si>
  <si>
    <r>
      <t>To be distributed according to population and GDP per capita in B€ (</t>
    </r>
    <r>
      <rPr>
        <b/>
        <i/>
        <sz val="11"/>
        <color theme="7"/>
        <rFont val="Calibri"/>
        <family val="2"/>
        <scheme val="minor"/>
      </rPr>
      <t xml:space="preserve">R - </t>
    </r>
    <r>
      <rPr>
        <b/>
        <i/>
        <sz val="11"/>
        <color rgb="FF0070C0"/>
        <rFont val="Calibri"/>
        <family val="2"/>
        <scheme val="minor"/>
      </rPr>
      <t>R_E</t>
    </r>
    <r>
      <rPr>
        <sz val="11"/>
        <color theme="1"/>
        <rFont val="Calibri"/>
        <family val="2"/>
        <scheme val="minor"/>
      </rPr>
      <t>)</t>
    </r>
  </si>
  <si>
    <r>
      <t>To be distributed according to emissions in B€ (</t>
    </r>
    <r>
      <rPr>
        <b/>
        <i/>
        <sz val="11"/>
        <color theme="7"/>
        <rFont val="Calibri"/>
        <family val="2"/>
        <scheme val="minor"/>
      </rPr>
      <t>R</t>
    </r>
    <r>
      <rPr>
        <sz val="11"/>
        <color theme="1"/>
        <rFont val="Calibri"/>
        <family val="2"/>
        <scheme val="minor"/>
      </rPr>
      <t xml:space="preserve"> *</t>
    </r>
    <r>
      <rPr>
        <b/>
        <i/>
        <sz val="11"/>
        <color rgb="FF002060"/>
        <rFont val="Calibri"/>
        <family val="2"/>
        <scheme val="minor"/>
      </rPr>
      <t xml:space="preserve"> S</t>
    </r>
    <r>
      <rPr>
        <sz val="11"/>
        <color theme="1"/>
        <rFont val="Calibri"/>
        <family val="2"/>
        <scheme val="minor"/>
      </rPr>
      <t>)</t>
    </r>
  </si>
  <si>
    <r>
      <t xml:space="preserve">Share </t>
    </r>
    <r>
      <rPr>
        <i/>
        <sz val="11"/>
        <color theme="1"/>
        <rFont val="Calibri"/>
        <family val="2"/>
        <scheme val="minor"/>
      </rPr>
      <t>E_i</t>
    </r>
    <r>
      <rPr>
        <sz val="11"/>
        <color theme="1"/>
        <rFont val="Calibri"/>
        <family val="2"/>
        <scheme val="minor"/>
      </rPr>
      <t xml:space="preserve"> in </t>
    </r>
    <r>
      <rPr>
        <b/>
        <i/>
        <sz val="11"/>
        <color theme="9" tint="-0.499984740745262"/>
        <rFont val="Calibri"/>
        <family val="2"/>
        <scheme val="minor"/>
      </rPr>
      <t>E</t>
    </r>
    <r>
      <rPr>
        <sz val="11"/>
        <color theme="1"/>
        <rFont val="Calibri"/>
        <family val="2"/>
        <scheme val="minor"/>
      </rPr>
      <t xml:space="preserve">
(</t>
    </r>
    <r>
      <rPr>
        <b/>
        <i/>
        <sz val="12"/>
        <color rgb="FFFF0000"/>
        <rFont val="Calibri"/>
        <family val="2"/>
        <scheme val="minor"/>
      </rPr>
      <t>s_i</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</si>
</sst>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164" formatCode="#,##0\ &quot;€&quot;"/>
    <numFmt numFmtId="165" formatCode="0.0"/>
    <numFmt numFmtId="166" formatCode="0.0%"/>
    <numFmt numFmtId="167" formatCode="#,##0.0"/>
    <numFmt numFmtId="168" formatCode="#,##0_ ;[Red]\-#,##0\ "/>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sz val="9"/>
      <name val="Arial"/>
      <family val="2"/>
    </font>
    <font>
      <b/>
      <sz val="9"/>
      <name val="Arial"/>
      <family val="2"/>
    </font>
    <font>
      <b/>
      <sz val="9"/>
      <color indexed="9"/>
      <name val="Arial"/>
      <family val="2"/>
    </font>
    <font>
      <b/>
      <sz val="9"/>
      <color indexed="81"/>
      <name val="Segoe UI"/>
      <family val="2"/>
    </font>
    <font>
      <sz val="9"/>
      <color indexed="81"/>
      <name val="Segoe UI"/>
      <family val="2"/>
    </font>
    <font>
      <sz val="11"/>
      <name val="Calibri"/>
      <family val="2"/>
    </font>
    <font>
      <sz val="10"/>
      <name val="Arial"/>
      <family val="2"/>
    </font>
    <font>
      <sz val="11"/>
      <name val="Times New Roman"/>
      <family val="1"/>
    </font>
    <font>
      <u/>
      <sz val="11"/>
      <color theme="10"/>
      <name val="Times New Roman"/>
      <family val="1"/>
    </font>
    <font>
      <u/>
      <sz val="11"/>
      <color theme="10"/>
      <name val="Calibri"/>
      <family val="2"/>
      <scheme val="minor"/>
    </font>
    <font>
      <i/>
      <sz val="11"/>
      <color theme="1"/>
      <name val="Calibri"/>
      <family val="2"/>
      <scheme val="minor"/>
    </font>
    <font>
      <b/>
      <i/>
      <sz val="11"/>
      <color theme="9"/>
      <name val="Calibri"/>
      <family val="2"/>
      <scheme val="minor"/>
    </font>
    <font>
      <b/>
      <i/>
      <sz val="11"/>
      <color theme="4"/>
      <name val="Calibri"/>
      <family val="2"/>
      <scheme val="minor"/>
    </font>
    <font>
      <i/>
      <sz val="12"/>
      <color theme="1"/>
      <name val="Calibri"/>
      <family val="2"/>
      <scheme val="minor"/>
    </font>
    <font>
      <sz val="12"/>
      <color theme="1"/>
      <name val="Calibri"/>
      <family val="2"/>
      <scheme val="minor"/>
    </font>
    <font>
      <b/>
      <sz val="12"/>
      <color theme="1"/>
      <name val="Calibri"/>
      <family val="2"/>
      <scheme val="minor"/>
    </font>
    <font>
      <sz val="11"/>
      <name val="Calibri"/>
      <family val="2"/>
      <scheme val="minor"/>
    </font>
    <font>
      <b/>
      <i/>
      <sz val="12"/>
      <color rgb="FFFF0000"/>
      <name val="Calibri"/>
      <family val="2"/>
      <scheme val="minor"/>
    </font>
    <font>
      <b/>
      <i/>
      <sz val="12"/>
      <color theme="9"/>
      <name val="Calibri"/>
      <family val="2"/>
      <scheme val="minor"/>
    </font>
    <font>
      <b/>
      <sz val="18"/>
      <color theme="1"/>
      <name val="Calibri"/>
      <family val="2"/>
      <scheme val="minor"/>
    </font>
    <font>
      <b/>
      <i/>
      <sz val="12"/>
      <color theme="4"/>
      <name val="Calibri"/>
      <family val="2"/>
      <scheme val="minor"/>
    </font>
    <font>
      <b/>
      <i/>
      <sz val="11"/>
      <color rgb="FFFF0000"/>
      <name val="Calibri"/>
      <family val="2"/>
      <scheme val="minor"/>
    </font>
    <font>
      <b/>
      <i/>
      <sz val="11"/>
      <color theme="5"/>
      <name val="Calibri"/>
      <family val="2"/>
      <scheme val="minor"/>
    </font>
    <font>
      <b/>
      <i/>
      <sz val="11"/>
      <color theme="7"/>
      <name val="Calibri"/>
      <family val="2"/>
      <scheme val="minor"/>
    </font>
    <font>
      <b/>
      <i/>
      <sz val="11"/>
      <color rgb="FF0070C0"/>
      <name val="Calibri"/>
      <family val="2"/>
      <scheme val="minor"/>
    </font>
    <font>
      <b/>
      <i/>
      <sz val="11"/>
      <color rgb="FF00B050"/>
      <name val="Calibri"/>
      <family val="2"/>
      <scheme val="minor"/>
    </font>
    <font>
      <i/>
      <sz val="9"/>
      <color indexed="81"/>
      <name val="Segoe UI"/>
      <family val="2"/>
    </font>
    <font>
      <b/>
      <i/>
      <sz val="11"/>
      <color rgb="FF002060"/>
      <name val="Calibri"/>
      <family val="2"/>
      <scheme val="minor"/>
    </font>
    <font>
      <b/>
      <i/>
      <sz val="11"/>
      <color theme="9" tint="-0.499984740745262"/>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4669AF"/>
      </patternFill>
    </fill>
    <fill>
      <patternFill patternType="solid">
        <fgColor rgb="FF0096DC"/>
      </patternFill>
    </fill>
    <fill>
      <patternFill patternType="mediumGray">
        <bgColor indexed="22"/>
      </patternFill>
    </fill>
    <fill>
      <patternFill patternType="solid">
        <fgColor rgb="FFDCE6F1"/>
      </patternFill>
    </fill>
    <fill>
      <patternFill patternType="solid">
        <fgColor rgb="FFF6F6F6"/>
      </patternFill>
    </fill>
    <fill>
      <patternFill patternType="solid">
        <fgColor theme="0" tint="-4.9989318521683403E-2"/>
        <bgColor indexed="64"/>
      </patternFill>
    </fill>
    <fill>
      <patternFill patternType="solid">
        <fgColor theme="4" tint="0.59999389629810485"/>
        <bgColor auto="1"/>
      </patternFill>
    </fill>
    <fill>
      <patternFill patternType="solid">
        <fgColor theme="6" tint="0.79998168889431442"/>
        <bgColor indexed="64"/>
      </patternFill>
    </fill>
  </fills>
  <borders count="26">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0B0B0"/>
      </left>
      <right style="thin">
        <color rgb="FFB0B0B0"/>
      </right>
      <top style="thin">
        <color rgb="FFB0B0B0"/>
      </top>
      <bottom style="thin">
        <color rgb="FFB0B0B0"/>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ck">
        <color theme="4"/>
      </left>
      <right style="thick">
        <color theme="4"/>
      </right>
      <top style="thick">
        <color theme="4"/>
      </top>
      <bottom style="thick">
        <color theme="4"/>
      </bottom>
      <diagonal/>
    </border>
    <border>
      <left style="thick">
        <color theme="9"/>
      </left>
      <right style="thick">
        <color theme="9"/>
      </right>
      <top style="thick">
        <color theme="9"/>
      </top>
      <bottom style="thick">
        <color theme="9"/>
      </bottom>
      <diagonal/>
    </border>
    <border>
      <left style="thick">
        <color rgb="FFFF0000"/>
      </left>
      <right style="thick">
        <color rgb="FFFF0000"/>
      </right>
      <top style="thick">
        <color rgb="FFFF0000"/>
      </top>
      <bottom style="thick">
        <color rgb="FFFF0000"/>
      </bottom>
      <diagonal/>
    </border>
    <border>
      <left style="thick">
        <color rgb="FF003399"/>
      </left>
      <right style="thick">
        <color rgb="FF003399"/>
      </right>
      <top style="thick">
        <color rgb="FF003399"/>
      </top>
      <bottom style="thin">
        <color indexed="64"/>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s>
  <cellStyleXfs count="7">
    <xf numFmtId="0" fontId="0" fillId="0" borderId="0"/>
    <xf numFmtId="9" fontId="1" fillId="0" borderId="0" applyFont="0" applyFill="0" applyBorder="0" applyAlignment="0" applyProtection="0"/>
    <xf numFmtId="0" fontId="3" fillId="0" borderId="0"/>
    <xf numFmtId="0" fontId="9" fillId="0" borderId="0"/>
    <xf numFmtId="0" fontId="11" fillId="0" borderId="0"/>
    <xf numFmtId="0" fontId="12" fillId="0" borderId="0" applyNumberFormat="0" applyFill="0" applyBorder="0" applyAlignment="0" applyProtection="0">
      <alignment vertical="top"/>
      <protection locked="0"/>
    </xf>
    <xf numFmtId="0" fontId="13" fillId="0" borderId="0" applyNumberFormat="0" applyFill="0" applyBorder="0" applyAlignment="0" applyProtection="0"/>
  </cellStyleXfs>
  <cellXfs count="144">
    <xf numFmtId="0" fontId="0" fillId="0" borderId="0" xfId="0"/>
    <xf numFmtId="0" fontId="0" fillId="0" borderId="1" xfId="0" applyBorder="1"/>
    <xf numFmtId="0" fontId="0" fillId="0" borderId="3" xfId="0" applyBorder="1"/>
    <xf numFmtId="3" fontId="0" fillId="0" borderId="0" xfId="0" applyNumberFormat="1"/>
    <xf numFmtId="0" fontId="4" fillId="0" borderId="0" xfId="2" applyFont="1" applyAlignment="1">
      <alignment horizontal="left" vertical="center"/>
    </xf>
    <xf numFmtId="0" fontId="3" fillId="0" borderId="0" xfId="2"/>
    <xf numFmtId="0" fontId="5" fillId="0" borderId="0" xfId="2" applyFont="1" applyAlignment="1">
      <alignment horizontal="left" vertical="center"/>
    </xf>
    <xf numFmtId="0" fontId="6" fillId="3" borderId="6" xfId="2" applyFont="1" applyFill="1" applyBorder="1" applyAlignment="1">
      <alignment horizontal="right" vertical="center"/>
    </xf>
    <xf numFmtId="0" fontId="5" fillId="4" borderId="6" xfId="2" applyFont="1" applyFill="1" applyBorder="1" applyAlignment="1">
      <alignment horizontal="left" vertical="center"/>
    </xf>
    <xf numFmtId="0" fontId="3" fillId="5" borderId="0" xfId="2" applyFill="1"/>
    <xf numFmtId="0" fontId="5" fillId="6" borderId="6" xfId="2" applyFont="1" applyFill="1" applyBorder="1" applyAlignment="1">
      <alignment horizontal="left" vertical="center"/>
    </xf>
    <xf numFmtId="3" fontId="4" fillId="0" borderId="0" xfId="2" applyNumberFormat="1" applyFont="1" applyAlignment="1">
      <alignment horizontal="right" vertical="center" shrinkToFit="1"/>
    </xf>
    <xf numFmtId="3" fontId="4" fillId="7" borderId="0" xfId="2" applyNumberFormat="1" applyFont="1" applyFill="1" applyAlignment="1">
      <alignment horizontal="right" vertical="center" shrinkToFit="1"/>
    </xf>
    <xf numFmtId="0" fontId="0" fillId="0" borderId="4" xfId="0" applyBorder="1"/>
    <xf numFmtId="0" fontId="0" fillId="0" borderId="10" xfId="0" applyBorder="1"/>
    <xf numFmtId="0" fontId="0" fillId="0" borderId="11" xfId="0" applyBorder="1"/>
    <xf numFmtId="0" fontId="0" fillId="0" borderId="12" xfId="0" applyBorder="1"/>
    <xf numFmtId="0" fontId="0" fillId="0" borderId="7" xfId="0" applyBorder="1"/>
    <xf numFmtId="0" fontId="0" fillId="0" borderId="8" xfId="0" applyBorder="1" applyAlignment="1">
      <alignment horizontal="center"/>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9" xfId="0" applyBorder="1" applyAlignment="1">
      <alignment horizontal="center"/>
    </xf>
    <xf numFmtId="3" fontId="0" fillId="0" borderId="8" xfId="0" applyNumberFormat="1" applyBorder="1" applyAlignment="1">
      <alignment horizontal="center"/>
    </xf>
    <xf numFmtId="164" fontId="0" fillId="0" borderId="8" xfId="0" applyNumberFormat="1" applyBorder="1" applyAlignment="1">
      <alignment horizontal="center"/>
    </xf>
    <xf numFmtId="1" fontId="0" fillId="0" borderId="14" xfId="0" applyNumberFormat="1" applyBorder="1" applyAlignment="1">
      <alignment horizontal="center"/>
    </xf>
    <xf numFmtId="1" fontId="0" fillId="0" borderId="9" xfId="0" applyNumberFormat="1" applyBorder="1" applyAlignment="1">
      <alignment horizontal="center"/>
    </xf>
    <xf numFmtId="0" fontId="10" fillId="0" borderId="9" xfId="3" applyFont="1" applyBorder="1" applyAlignment="1">
      <alignment horizontal="center"/>
    </xf>
    <xf numFmtId="167" fontId="0" fillId="0" borderId="0" xfId="0" applyNumberFormat="1" applyAlignment="1">
      <alignment horizontal="center"/>
    </xf>
    <xf numFmtId="166" fontId="0" fillId="0" borderId="0" xfId="1" applyNumberFormat="1" applyFont="1" applyBorder="1" applyAlignment="1">
      <alignment horizontal="center"/>
    </xf>
    <xf numFmtId="167" fontId="0" fillId="0" borderId="0" xfId="1" applyNumberFormat="1" applyFont="1" applyBorder="1" applyAlignment="1">
      <alignment horizontal="center"/>
    </xf>
    <xf numFmtId="164" fontId="0" fillId="0" borderId="0" xfId="0" applyNumberFormat="1" applyAlignment="1">
      <alignment horizontal="center"/>
    </xf>
    <xf numFmtId="9" fontId="0" fillId="0" borderId="0" xfId="1" applyFont="1" applyBorder="1" applyAlignment="1">
      <alignment horizontal="center"/>
    </xf>
    <xf numFmtId="166" fontId="0" fillId="0" borderId="15" xfId="1" applyNumberFormat="1" applyFont="1" applyBorder="1" applyAlignment="1">
      <alignment horizontal="center"/>
    </xf>
    <xf numFmtId="166" fontId="0" fillId="0" borderId="2" xfId="1" applyNumberFormat="1" applyFont="1" applyBorder="1" applyAlignment="1">
      <alignment horizontal="center"/>
    </xf>
    <xf numFmtId="0" fontId="10" fillId="8" borderId="9" xfId="3" applyFont="1" applyFill="1" applyBorder="1" applyAlignment="1">
      <alignment horizontal="center"/>
    </xf>
    <xf numFmtId="166" fontId="0" fillId="8" borderId="0" xfId="1" applyNumberFormat="1" applyFont="1" applyFill="1" applyBorder="1" applyAlignment="1">
      <alignment horizontal="center"/>
    </xf>
    <xf numFmtId="164" fontId="0" fillId="8" borderId="0" xfId="0" applyNumberFormat="1" applyFill="1" applyAlignment="1">
      <alignment horizontal="center"/>
    </xf>
    <xf numFmtId="167" fontId="0" fillId="8" borderId="0" xfId="0" applyNumberFormat="1" applyFill="1" applyAlignment="1">
      <alignment horizontal="center"/>
    </xf>
    <xf numFmtId="166" fontId="0" fillId="8" borderId="2" xfId="1" applyNumberFormat="1" applyFont="1" applyFill="1" applyBorder="1" applyAlignment="1">
      <alignment horizontal="center"/>
    </xf>
    <xf numFmtId="166" fontId="0" fillId="0" borderId="16" xfId="1" applyNumberFormat="1" applyFont="1" applyBorder="1" applyAlignment="1">
      <alignment horizontal="center"/>
    </xf>
    <xf numFmtId="167" fontId="0" fillId="0" borderId="4" xfId="0" applyNumberFormat="1" applyBorder="1" applyAlignment="1">
      <alignment horizontal="center"/>
    </xf>
    <xf numFmtId="9" fontId="0" fillId="0" borderId="4" xfId="1" applyFont="1" applyBorder="1" applyAlignment="1">
      <alignment horizontal="center"/>
    </xf>
    <xf numFmtId="166" fontId="0" fillId="0" borderId="4" xfId="0" applyNumberFormat="1" applyBorder="1" applyAlignment="1">
      <alignment horizontal="center"/>
    </xf>
    <xf numFmtId="10" fontId="0" fillId="0" borderId="4" xfId="0" applyNumberFormat="1" applyBorder="1" applyAlignment="1">
      <alignment horizontal="center"/>
    </xf>
    <xf numFmtId="9" fontId="0" fillId="0" borderId="5" xfId="1" applyFont="1" applyBorder="1" applyAlignment="1">
      <alignment horizontal="center"/>
    </xf>
    <xf numFmtId="0" fontId="10" fillId="0" borderId="8" xfId="3" applyFont="1" applyBorder="1" applyAlignment="1">
      <alignment horizontal="center"/>
    </xf>
    <xf numFmtId="164" fontId="0" fillId="0" borderId="4" xfId="0" applyNumberFormat="1" applyBorder="1" applyAlignment="1">
      <alignment horizontal="center"/>
    </xf>
    <xf numFmtId="164" fontId="0" fillId="2" borderId="13" xfId="0" applyNumberFormat="1" applyFill="1" applyBorder="1" applyAlignment="1" applyProtection="1">
      <alignment horizontal="center"/>
      <protection locked="0"/>
    </xf>
    <xf numFmtId="164" fontId="0" fillId="2" borderId="14" xfId="0" applyNumberFormat="1" applyFill="1" applyBorder="1" applyAlignment="1" applyProtection="1">
      <alignment horizontal="center"/>
      <protection locked="0"/>
    </xf>
    <xf numFmtId="9" fontId="0" fillId="2" borderId="13" xfId="0" applyNumberFormat="1" applyFill="1" applyBorder="1" applyAlignment="1" applyProtection="1">
      <alignment horizontal="center"/>
      <protection locked="0"/>
    </xf>
    <xf numFmtId="165" fontId="0" fillId="2" borderId="9" xfId="0" applyNumberFormat="1" applyFill="1" applyBorder="1" applyAlignment="1" applyProtection="1">
      <alignment horizontal="center"/>
      <protection locked="0"/>
    </xf>
    <xf numFmtId="165" fontId="0" fillId="2" borderId="14" xfId="0" applyNumberFormat="1" applyFill="1" applyBorder="1" applyAlignment="1" applyProtection="1">
      <alignment horizontal="center"/>
      <protection locked="0"/>
    </xf>
    <xf numFmtId="0" fontId="2" fillId="0" borderId="4" xfId="0" applyFont="1" applyBorder="1" applyAlignment="1">
      <alignment horizontal="center"/>
    </xf>
    <xf numFmtId="165" fontId="0" fillId="0" borderId="0" xfId="0" applyNumberFormat="1" applyAlignment="1" applyProtection="1">
      <alignment horizontal="center"/>
      <protection locked="0"/>
    </xf>
    <xf numFmtId="0" fontId="11" fillId="0" borderId="0" xfId="4"/>
    <xf numFmtId="3" fontId="0" fillId="0" borderId="8" xfId="0" applyNumberFormat="1" applyBorder="1" applyAlignment="1">
      <alignment horizontal="center" wrapText="1"/>
    </xf>
    <xf numFmtId="0" fontId="0" fillId="0" borderId="5" xfId="0" applyBorder="1"/>
    <xf numFmtId="4" fontId="0" fillId="0" borderId="0" xfId="0" applyNumberFormat="1" applyAlignment="1">
      <alignment horizontal="center"/>
    </xf>
    <xf numFmtId="4" fontId="0" fillId="8" borderId="0" xfId="0" applyNumberFormat="1" applyFill="1" applyAlignment="1">
      <alignment horizontal="center"/>
    </xf>
    <xf numFmtId="4" fontId="0" fillId="0" borderId="4" xfId="0" applyNumberFormat="1" applyBorder="1" applyAlignment="1">
      <alignment horizontal="center"/>
    </xf>
    <xf numFmtId="4" fontId="0" fillId="0" borderId="0" xfId="1" applyNumberFormat="1" applyFont="1" applyBorder="1" applyAlignment="1">
      <alignment horizontal="center"/>
    </xf>
    <xf numFmtId="4" fontId="0" fillId="8" borderId="0" xfId="1" applyNumberFormat="1" applyFont="1" applyFill="1" applyBorder="1" applyAlignment="1">
      <alignment horizontal="center"/>
    </xf>
    <xf numFmtId="166" fontId="0" fillId="0" borderId="8" xfId="1" applyNumberFormat="1" applyFont="1" applyBorder="1" applyAlignment="1">
      <alignment horizontal="center"/>
    </xf>
    <xf numFmtId="164" fontId="0" fillId="0" borderId="0" xfId="0" applyNumberFormat="1"/>
    <xf numFmtId="4" fontId="0" fillId="0" borderId="4" xfId="1" applyNumberFormat="1" applyFont="1" applyBorder="1" applyAlignment="1">
      <alignment horizontal="center"/>
    </xf>
    <xf numFmtId="0" fontId="17" fillId="0" borderId="0" xfId="0" applyFont="1"/>
    <xf numFmtId="0" fontId="18" fillId="0" borderId="0" xfId="0" applyFont="1"/>
    <xf numFmtId="167" fontId="0" fillId="8" borderId="0" xfId="1" applyNumberFormat="1" applyFont="1" applyFill="1" applyBorder="1" applyAlignment="1">
      <alignment horizontal="center"/>
    </xf>
    <xf numFmtId="9" fontId="0" fillId="8" borderId="0" xfId="1" applyFont="1" applyFill="1"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8" borderId="0" xfId="0" applyFill="1" applyAlignment="1">
      <alignment horizontal="center"/>
    </xf>
    <xf numFmtId="0" fontId="0" fillId="0" borderId="3" xfId="0" applyBorder="1" applyAlignment="1">
      <alignment horizontal="center" vertical="center" wrapText="1"/>
    </xf>
    <xf numFmtId="164" fontId="0" fillId="0" borderId="1" xfId="0" applyNumberFormat="1" applyBorder="1" applyAlignment="1">
      <alignment horizontal="center"/>
    </xf>
    <xf numFmtId="164" fontId="0" fillId="8" borderId="1" xfId="0" applyNumberFormat="1" applyFill="1" applyBorder="1" applyAlignment="1">
      <alignment horizontal="center"/>
    </xf>
    <xf numFmtId="164" fontId="0" fillId="0" borderId="3" xfId="0" applyNumberFormat="1" applyBorder="1" applyAlignment="1">
      <alignment horizontal="center"/>
    </xf>
    <xf numFmtId="166" fontId="0" fillId="0" borderId="15" xfId="0" applyNumberFormat="1" applyBorder="1" applyAlignment="1">
      <alignment horizontal="center"/>
    </xf>
    <xf numFmtId="0" fontId="2"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0" fillId="0" borderId="19" xfId="0" applyBorder="1" applyAlignment="1">
      <alignment horizontal="center" vertical="center" wrapText="1"/>
    </xf>
    <xf numFmtId="4" fontId="2" fillId="0" borderId="0" xfId="0" applyNumberFormat="1" applyFont="1" applyAlignment="1">
      <alignment horizontal="center"/>
    </xf>
    <xf numFmtId="4" fontId="2" fillId="8" borderId="0" xfId="0" applyNumberFormat="1" applyFont="1" applyFill="1" applyAlignment="1">
      <alignment horizontal="center"/>
    </xf>
    <xf numFmtId="4" fontId="2" fillId="0" borderId="4" xfId="0" applyNumberFormat="1" applyFont="1" applyBorder="1" applyAlignment="1">
      <alignment horizontal="center"/>
    </xf>
    <xf numFmtId="0" fontId="0" fillId="0" borderId="11" xfId="0" applyBorder="1" applyAlignment="1">
      <alignment horizontal="center" vertical="center" wrapText="1"/>
    </xf>
    <xf numFmtId="9" fontId="0" fillId="0" borderId="11" xfId="1" applyFont="1" applyBorder="1" applyAlignment="1">
      <alignment horizontal="center"/>
    </xf>
    <xf numFmtId="9" fontId="0" fillId="0" borderId="7" xfId="1" applyFont="1" applyBorder="1" applyAlignment="1">
      <alignment horizontal="center"/>
    </xf>
    <xf numFmtId="0" fontId="0" fillId="0" borderId="14" xfId="0" applyBorder="1" applyAlignment="1">
      <alignment horizontal="center"/>
    </xf>
    <xf numFmtId="0" fontId="19" fillId="9" borderId="20" xfId="0" applyFont="1" applyFill="1" applyBorder="1" applyAlignment="1">
      <alignment horizontal="center" vertical="center" wrapText="1"/>
    </xf>
    <xf numFmtId="164" fontId="19" fillId="9" borderId="21" xfId="0" applyNumberFormat="1" applyFont="1" applyFill="1" applyBorder="1" applyAlignment="1">
      <alignment horizontal="center"/>
    </xf>
    <xf numFmtId="164" fontId="19" fillId="9" borderId="22" xfId="0" applyNumberFormat="1" applyFont="1" applyFill="1" applyBorder="1" applyAlignment="1">
      <alignment horizontal="center"/>
    </xf>
    <xf numFmtId="0" fontId="27" fillId="0" borderId="8" xfId="0" applyFont="1" applyBorder="1" applyAlignment="1">
      <alignment horizontal="center"/>
    </xf>
    <xf numFmtId="0" fontId="28" fillId="0" borderId="14" xfId="0" applyFont="1" applyBorder="1" applyAlignment="1">
      <alignment horizontal="center"/>
    </xf>
    <xf numFmtId="0" fontId="29" fillId="0" borderId="13" xfId="0" applyFont="1" applyBorder="1" applyAlignment="1">
      <alignment horizontal="center"/>
    </xf>
    <xf numFmtId="0" fontId="26" fillId="0" borderId="8" xfId="0" applyFont="1" applyBorder="1" applyAlignment="1">
      <alignment horizontal="center"/>
    </xf>
    <xf numFmtId="3" fontId="0" fillId="0" borderId="13" xfId="0" applyNumberFormat="1" applyBorder="1" applyAlignment="1">
      <alignment horizontal="center"/>
    </xf>
    <xf numFmtId="3" fontId="0" fillId="0" borderId="14" xfId="0" applyNumberFormat="1" applyBorder="1" applyAlignment="1">
      <alignment horizontal="center"/>
    </xf>
    <xf numFmtId="0" fontId="13" fillId="0" borderId="0" xfId="6" applyBorder="1" applyAlignment="1">
      <alignment horizontal="center" vertical="center" wrapText="1"/>
    </xf>
    <xf numFmtId="2" fontId="0" fillId="0" borderId="4" xfId="0" applyNumberFormat="1" applyBorder="1" applyAlignment="1">
      <alignment horizontal="center"/>
    </xf>
    <xf numFmtId="166" fontId="0" fillId="0" borderId="0" xfId="0" applyNumberFormat="1"/>
    <xf numFmtId="6" fontId="0" fillId="0" borderId="0" xfId="0" applyNumberFormat="1" applyAlignment="1">
      <alignment horizontal="center"/>
    </xf>
    <xf numFmtId="165" fontId="0" fillId="0" borderId="0" xfId="0" applyNumberFormat="1"/>
    <xf numFmtId="168" fontId="2" fillId="0" borderId="0" xfId="0" applyNumberFormat="1" applyFont="1"/>
    <xf numFmtId="6" fontId="0" fillId="0" borderId="0" xfId="0" applyNumberFormat="1"/>
    <xf numFmtId="166" fontId="0" fillId="0" borderId="0" xfId="0" applyNumberFormat="1" applyAlignment="1">
      <alignment horizontal="center"/>
    </xf>
    <xf numFmtId="165" fontId="0" fillId="0" borderId="0" xfId="0" applyNumberFormat="1" applyAlignment="1">
      <alignment horizontal="center"/>
    </xf>
    <xf numFmtId="168" fontId="0" fillId="0" borderId="0" xfId="0" applyNumberFormat="1" applyAlignment="1">
      <alignment horizontal="center"/>
    </xf>
    <xf numFmtId="166" fontId="0" fillId="0" borderId="0" xfId="1" applyNumberFormat="1" applyFont="1"/>
    <xf numFmtId="168" fontId="0" fillId="0" borderId="0" xfId="0" applyNumberFormat="1"/>
    <xf numFmtId="2" fontId="0" fillId="0" borderId="0" xfId="0" applyNumberFormat="1"/>
    <xf numFmtId="0" fontId="31" fillId="0" borderId="13" xfId="0" applyFont="1" applyBorder="1" applyAlignment="1">
      <alignment horizontal="center"/>
    </xf>
    <xf numFmtId="0" fontId="23" fillId="9" borderId="23" xfId="0" applyFont="1" applyFill="1" applyBorder="1" applyAlignment="1">
      <alignment horizontal="center"/>
    </xf>
    <xf numFmtId="0" fontId="23" fillId="9" borderId="24" xfId="0" applyFont="1" applyFill="1" applyBorder="1" applyAlignment="1">
      <alignment horizontal="center"/>
    </xf>
    <xf numFmtId="0" fontId="23" fillId="9" borderId="25" xfId="0" applyFont="1" applyFill="1" applyBorder="1" applyAlignment="1">
      <alignment horizontal="center"/>
    </xf>
    <xf numFmtId="0" fontId="10" fillId="0" borderId="3" xfId="3" applyFont="1" applyBorder="1" applyAlignment="1">
      <alignment horizontal="left"/>
    </xf>
    <xf numFmtId="0" fontId="10" fillId="0" borderId="4" xfId="3" applyFont="1" applyBorder="1" applyAlignment="1">
      <alignment horizontal="left"/>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2" borderId="3" xfId="0" applyFill="1" applyBorder="1" applyAlignment="1">
      <alignment horizontal="center"/>
    </xf>
    <xf numFmtId="0" fontId="0" fillId="2" borderId="5" xfId="0" applyFill="1" applyBorder="1" applyAlignment="1">
      <alignment horizontal="center"/>
    </xf>
    <xf numFmtId="0" fontId="0" fillId="0" borderId="12" xfId="0" applyBorder="1" applyAlignment="1">
      <alignment horizontal="left"/>
    </xf>
    <xf numFmtId="0" fontId="0" fillId="0" borderId="7" xfId="0" applyBorder="1" applyAlignment="1">
      <alignment horizontal="left"/>
    </xf>
    <xf numFmtId="0" fontId="0" fillId="0" borderId="16"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5" xfId="0" applyBorder="1" applyAlignment="1">
      <alignment horizontal="left"/>
    </xf>
    <xf numFmtId="0" fontId="13" fillId="0" borderId="13" xfId="6" applyBorder="1" applyAlignment="1">
      <alignment horizontal="center" vertical="center" wrapText="1"/>
    </xf>
    <xf numFmtId="0" fontId="13" fillId="0" borderId="14" xfId="6"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14" fillId="10" borderId="0" xfId="0" applyFont="1" applyFill="1" applyAlignment="1">
      <alignment horizontal="center" vertical="center"/>
    </xf>
    <xf numFmtId="0" fontId="11" fillId="0" borderId="0" xfId="4" applyAlignment="1">
      <alignment horizontal="center" wrapText="1"/>
    </xf>
    <xf numFmtId="0" fontId="13" fillId="0" borderId="0" xfId="6" applyAlignment="1" applyProtection="1">
      <alignment horizontal="center"/>
    </xf>
    <xf numFmtId="0" fontId="12" fillId="0" borderId="0" xfId="5" applyAlignment="1" applyProtection="1">
      <alignment horizontal="center"/>
    </xf>
    <xf numFmtId="0" fontId="6" fillId="3" borderId="6" xfId="2" applyFont="1" applyFill="1" applyBorder="1" applyAlignment="1">
      <alignment horizontal="left" vertical="center"/>
    </xf>
  </cellXfs>
  <cellStyles count="7">
    <cellStyle name="Link" xfId="6" builtinId="8"/>
    <cellStyle name="Link 2" xfId="5" xr:uid="{987FD876-00EB-482C-B246-F28B94C8E519}"/>
    <cellStyle name="Prozent" xfId="1" builtinId="5"/>
    <cellStyle name="Standard" xfId="0" builtinId="0"/>
    <cellStyle name="Standard 2" xfId="2" xr:uid="{5B8B589E-9580-425C-BE8C-5742F4CEE94E}"/>
    <cellStyle name="Standard 3" xfId="4" xr:uid="{3D8CA1DA-1DA9-4581-8847-2AD561E6A60A}"/>
    <cellStyle name="Standard 7 3" xfId="3" xr:uid="{DBD0B63B-118E-4E20-AC2D-6609576C10C8}"/>
  </cellStyles>
  <dxfs count="0"/>
  <tableStyles count="0" defaultTableStyle="TableStyleMedium9" defaultPivotStyle="PivotStyleLight16"/>
  <colors>
    <mruColors>
      <color rgb="FFFFCC00"/>
      <color rgb="FF003399"/>
      <color rgb="FF1F497D"/>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800"/>
              <a:t>climate dividend</a:t>
            </a:r>
            <a:br>
              <a:rPr lang="de-DE"/>
            </a:br>
            <a:r>
              <a:rPr lang="de-DE" sz="1050"/>
              <a:t>(excluding Luxembourg)</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1"/>
          <c:order val="0"/>
          <c:tx>
            <c:v>base emissions</c:v>
          </c:tx>
          <c:spPr>
            <a:solidFill>
              <a:schemeClr val="accent2"/>
            </a:solidFill>
            <a:ln>
              <a:noFill/>
            </a:ln>
            <a:effectLst/>
          </c:spPr>
          <c:invertIfNegative val="0"/>
          <c:cat>
            <c:strRef>
              <c:extLst>
                <c:ext xmlns:c15="http://schemas.microsoft.com/office/drawing/2012/chart" uri="{02D57815-91ED-43cb-92C2-25804820EDAC}">
                  <c15:fullRef>
                    <c15:sqref>'climate dividend'!$B$22:$B$48</c15:sqref>
                  </c15:fullRef>
                </c:ext>
              </c:extLst>
              <c:f>('climate dividend'!$B$22:$B$38,'climate dividend'!$B$40:$B$48)</c:f>
              <c:strCache>
                <c:ptCount val="26"/>
                <c:pt idx="0">
                  <c:v>Austria</c:v>
                </c:pt>
                <c:pt idx="1">
                  <c:v>Belgium</c:v>
                </c:pt>
                <c:pt idx="2">
                  <c:v>Bulgaria</c:v>
                </c:pt>
                <c:pt idx="3">
                  <c:v>Croatia</c:v>
                </c:pt>
                <c:pt idx="4">
                  <c:v>Cyprus</c:v>
                </c:pt>
                <c:pt idx="5">
                  <c:v>Czechia</c:v>
                </c:pt>
                <c:pt idx="6">
                  <c:v>Denmark</c:v>
                </c:pt>
                <c:pt idx="7">
                  <c:v>Estonia</c:v>
                </c:pt>
                <c:pt idx="8">
                  <c:v>Finland</c:v>
                </c:pt>
                <c:pt idx="9">
                  <c:v>France</c:v>
                </c:pt>
                <c:pt idx="10">
                  <c:v>Germany</c:v>
                </c:pt>
                <c:pt idx="11">
                  <c:v>Greece</c:v>
                </c:pt>
                <c:pt idx="12">
                  <c:v>Hungary</c:v>
                </c:pt>
                <c:pt idx="13">
                  <c:v>Ireland</c:v>
                </c:pt>
                <c:pt idx="14">
                  <c:v>Italy</c:v>
                </c:pt>
                <c:pt idx="15">
                  <c:v>Latvia</c:v>
                </c:pt>
                <c:pt idx="16">
                  <c:v>Lithuania</c:v>
                </c:pt>
                <c:pt idx="17">
                  <c:v>Malta</c:v>
                </c:pt>
                <c:pt idx="18">
                  <c:v>Netherlands</c:v>
                </c:pt>
                <c:pt idx="19">
                  <c:v>Poland</c:v>
                </c:pt>
                <c:pt idx="20">
                  <c:v>Portugal</c:v>
                </c:pt>
                <c:pt idx="21">
                  <c:v>Romania</c:v>
                </c:pt>
                <c:pt idx="22">
                  <c:v>Slovakia</c:v>
                </c:pt>
                <c:pt idx="23">
                  <c:v>Slovenia</c:v>
                </c:pt>
                <c:pt idx="24">
                  <c:v>Spain</c:v>
                </c:pt>
                <c:pt idx="25">
                  <c:v>Sweden</c:v>
                </c:pt>
              </c:strCache>
            </c:strRef>
          </c:cat>
          <c:val>
            <c:numRef>
              <c:extLst>
                <c:ext xmlns:c15="http://schemas.microsoft.com/office/drawing/2012/chart" uri="{02D57815-91ED-43cb-92C2-25804820EDAC}">
                  <c15:fullRef>
                    <c15:sqref>'climate dividend'!$R$22:$R$48</c15:sqref>
                  </c15:fullRef>
                </c:ext>
              </c:extLst>
              <c:f>('climate dividend'!$R$22:$R$38,'climate dividend'!$R$40:$R$48)</c:f>
              <c:numCache>
                <c:formatCode>#,##0\ "€"</c:formatCode>
                <c:ptCount val="26"/>
                <c:pt idx="0">
                  <c:v>376.17403507498898</c:v>
                </c:pt>
                <c:pt idx="1">
                  <c:v>433.94461594220968</c:v>
                </c:pt>
                <c:pt idx="2">
                  <c:v>324.05601924455112</c:v>
                </c:pt>
                <c:pt idx="3">
                  <c:v>289.49846355712862</c:v>
                </c:pt>
                <c:pt idx="4">
                  <c:v>450.73205178110175</c:v>
                </c:pt>
                <c:pt idx="5">
                  <c:v>464.65395958317407</c:v>
                </c:pt>
                <c:pt idx="6">
                  <c:v>264.72064901839832</c:v>
                </c:pt>
                <c:pt idx="7">
                  <c:v>385.09111364279852</c:v>
                </c:pt>
                <c:pt idx="8">
                  <c:v>344.04863515038335</c:v>
                </c:pt>
                <c:pt idx="9">
                  <c:v>247.32296947183468</c:v>
                </c:pt>
                <c:pt idx="10">
                  <c:v>430.7268520050817</c:v>
                </c:pt>
                <c:pt idx="11">
                  <c:v>302.61188279206203</c:v>
                </c:pt>
                <c:pt idx="12">
                  <c:v>254.8277417858248</c:v>
                </c:pt>
                <c:pt idx="13">
                  <c:v>379.73347290837728</c:v>
                </c:pt>
                <c:pt idx="14">
                  <c:v>321.47721074089384</c:v>
                </c:pt>
                <c:pt idx="15">
                  <c:v>213.50884495968941</c:v>
                </c:pt>
                <c:pt idx="16">
                  <c:v>263.18964571850506</c:v>
                </c:pt>
                <c:pt idx="17">
                  <c:v>189.9665666121802</c:v>
                </c:pt>
                <c:pt idx="18">
                  <c:v>396.27850485583696</c:v>
                </c:pt>
                <c:pt idx="19">
                  <c:v>468.86793856452545</c:v>
                </c:pt>
                <c:pt idx="20">
                  <c:v>214.78491754353766</c:v>
                </c:pt>
                <c:pt idx="21">
                  <c:v>215.47718395834201</c:v>
                </c:pt>
                <c:pt idx="22">
                  <c:v>343.81411361614045</c:v>
                </c:pt>
                <c:pt idx="23">
                  <c:v>342.39039886184753</c:v>
                </c:pt>
                <c:pt idx="24">
                  <c:v>268.2874455771244</c:v>
                </c:pt>
                <c:pt idx="25">
                  <c:v>203.93013207470705</c:v>
                </c:pt>
              </c:numCache>
            </c:numRef>
          </c:val>
          <c:extLst>
            <c:ext xmlns:c16="http://schemas.microsoft.com/office/drawing/2014/chart" uri="{C3380CC4-5D6E-409C-BE32-E72D297353CC}">
              <c16:uniqueId val="{00000000-6D81-40FF-98AC-E2DD9247010C}"/>
            </c:ext>
          </c:extLst>
        </c:ser>
        <c:ser>
          <c:idx val="0"/>
          <c:order val="1"/>
          <c:tx>
            <c:v>after redistribution</c:v>
          </c:tx>
          <c:spPr>
            <a:solidFill>
              <a:schemeClr val="accent1"/>
            </a:solidFill>
            <a:ln>
              <a:noFill/>
            </a:ln>
            <a:effectLst/>
          </c:spPr>
          <c:invertIfNegative val="0"/>
          <c:cat>
            <c:strRef>
              <c:extLst>
                <c:ext xmlns:c15="http://schemas.microsoft.com/office/drawing/2012/chart" uri="{02D57815-91ED-43cb-92C2-25804820EDAC}">
                  <c15:fullRef>
                    <c15:sqref>'climate dividend'!$B$22:$B$48</c15:sqref>
                  </c15:fullRef>
                </c:ext>
              </c:extLst>
              <c:f>('climate dividend'!$B$22:$B$38,'climate dividend'!$B$40:$B$48)</c:f>
              <c:strCache>
                <c:ptCount val="26"/>
                <c:pt idx="0">
                  <c:v>Austria</c:v>
                </c:pt>
                <c:pt idx="1">
                  <c:v>Belgium</c:v>
                </c:pt>
                <c:pt idx="2">
                  <c:v>Bulgaria</c:v>
                </c:pt>
                <c:pt idx="3">
                  <c:v>Croatia</c:v>
                </c:pt>
                <c:pt idx="4">
                  <c:v>Cyprus</c:v>
                </c:pt>
                <c:pt idx="5">
                  <c:v>Czechia</c:v>
                </c:pt>
                <c:pt idx="6">
                  <c:v>Denmark</c:v>
                </c:pt>
                <c:pt idx="7">
                  <c:v>Estonia</c:v>
                </c:pt>
                <c:pt idx="8">
                  <c:v>Finland</c:v>
                </c:pt>
                <c:pt idx="9">
                  <c:v>France</c:v>
                </c:pt>
                <c:pt idx="10">
                  <c:v>Germany</c:v>
                </c:pt>
                <c:pt idx="11">
                  <c:v>Greece</c:v>
                </c:pt>
                <c:pt idx="12">
                  <c:v>Hungary</c:v>
                </c:pt>
                <c:pt idx="13">
                  <c:v>Ireland</c:v>
                </c:pt>
                <c:pt idx="14">
                  <c:v>Italy</c:v>
                </c:pt>
                <c:pt idx="15">
                  <c:v>Latvia</c:v>
                </c:pt>
                <c:pt idx="16">
                  <c:v>Lithuania</c:v>
                </c:pt>
                <c:pt idx="17">
                  <c:v>Malta</c:v>
                </c:pt>
                <c:pt idx="18">
                  <c:v>Netherlands</c:v>
                </c:pt>
                <c:pt idx="19">
                  <c:v>Poland</c:v>
                </c:pt>
                <c:pt idx="20">
                  <c:v>Portugal</c:v>
                </c:pt>
                <c:pt idx="21">
                  <c:v>Romania</c:v>
                </c:pt>
                <c:pt idx="22">
                  <c:v>Slovakia</c:v>
                </c:pt>
                <c:pt idx="23">
                  <c:v>Slovenia</c:v>
                </c:pt>
                <c:pt idx="24">
                  <c:v>Spain</c:v>
                </c:pt>
                <c:pt idx="25">
                  <c:v>Sweden</c:v>
                </c:pt>
              </c:strCache>
            </c:strRef>
          </c:cat>
          <c:val>
            <c:numRef>
              <c:extLst>
                <c:ext xmlns:c15="http://schemas.microsoft.com/office/drawing/2012/chart" uri="{02D57815-91ED-43cb-92C2-25804820EDAC}">
                  <c15:fullRef>
                    <c15:sqref>'climate dividend'!$O$22:$O$48</c15:sqref>
                  </c15:fullRef>
                </c:ext>
              </c:extLst>
              <c:f>('climate dividend'!$O$22:$O$38,'climate dividend'!$O$40:$O$48)</c:f>
              <c:numCache>
                <c:formatCode>#,##0\ "€"</c:formatCode>
                <c:ptCount val="26"/>
                <c:pt idx="0">
                  <c:v>362.17297025969805</c:v>
                </c:pt>
                <c:pt idx="1">
                  <c:v>416.58573945498478</c:v>
                </c:pt>
                <c:pt idx="2">
                  <c:v>486.61140475381035</c:v>
                </c:pt>
                <c:pt idx="3">
                  <c:v>361.86843870150295</c:v>
                </c:pt>
                <c:pt idx="4">
                  <c:v>471.24155624673034</c:v>
                </c:pt>
                <c:pt idx="5">
                  <c:v>467.79935806865473</c:v>
                </c:pt>
                <c:pt idx="6">
                  <c:v>254.2858751579621</c:v>
                </c:pt>
                <c:pt idx="7">
                  <c:v>447.85396270913174</c:v>
                </c:pt>
                <c:pt idx="8">
                  <c:v>333.60562049042016</c:v>
                </c:pt>
                <c:pt idx="9">
                  <c:v>237.6243531006053</c:v>
                </c:pt>
                <c:pt idx="10">
                  <c:v>410.99289070318702</c:v>
                </c:pt>
                <c:pt idx="11">
                  <c:v>325.2185680733167</c:v>
                </c:pt>
                <c:pt idx="12">
                  <c:v>301.74659316517972</c:v>
                </c:pt>
                <c:pt idx="13">
                  <c:v>361.98528939621082</c:v>
                </c:pt>
                <c:pt idx="14">
                  <c:v>309.51725318956005</c:v>
                </c:pt>
                <c:pt idx="15">
                  <c:v>313.81094833095432</c:v>
                </c:pt>
                <c:pt idx="16">
                  <c:v>317.62570228126435</c:v>
                </c:pt>
                <c:pt idx="17">
                  <c:v>220.00715380804334</c:v>
                </c:pt>
                <c:pt idx="18">
                  <c:v>378.91987838113653</c:v>
                </c:pt>
                <c:pt idx="19">
                  <c:v>474.66544565992479</c:v>
                </c:pt>
                <c:pt idx="20">
                  <c:v>229.67727870870604</c:v>
                </c:pt>
                <c:pt idx="21">
                  <c:v>276.11679815752933</c:v>
                </c:pt>
                <c:pt idx="22">
                  <c:v>378.87685526290522</c:v>
                </c:pt>
                <c:pt idx="23">
                  <c:v>366.46057888180701</c:v>
                </c:pt>
                <c:pt idx="24">
                  <c:v>261.76621899597563</c:v>
                </c:pt>
                <c:pt idx="25">
                  <c:v>197.33655970028585</c:v>
                </c:pt>
              </c:numCache>
            </c:numRef>
          </c:val>
          <c:extLst>
            <c:ext xmlns:c16="http://schemas.microsoft.com/office/drawing/2014/chart" uri="{C3380CC4-5D6E-409C-BE32-E72D297353CC}">
              <c16:uniqueId val="{00000000-A29C-4A3C-A5AC-7F3916E737FA}"/>
            </c:ext>
          </c:extLst>
        </c:ser>
        <c:dLbls>
          <c:showLegendKey val="0"/>
          <c:showVal val="0"/>
          <c:showCatName val="0"/>
          <c:showSerName val="0"/>
          <c:showPercent val="0"/>
          <c:showBubbleSize val="0"/>
        </c:dLbls>
        <c:gapWidth val="230"/>
        <c:overlap val="-25"/>
        <c:axId val="341660879"/>
        <c:axId val="341658479"/>
      </c:barChart>
      <c:catAx>
        <c:axId val="341660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crossAx val="341658479"/>
        <c:crosses val="autoZero"/>
        <c:auto val="1"/>
        <c:lblAlgn val="ctr"/>
        <c:lblOffset val="100"/>
        <c:noMultiLvlLbl val="0"/>
      </c:catAx>
      <c:valAx>
        <c:axId val="341658479"/>
        <c:scaling>
          <c:orientation val="minMax"/>
        </c:scaling>
        <c:delete val="0"/>
        <c:axPos val="l"/>
        <c:majorGridlines>
          <c:spPr>
            <a:ln w="9525" cap="flat" cmpd="sng" algn="ctr">
              <a:solidFill>
                <a:schemeClr val="tx1">
                  <a:lumMod val="15000"/>
                  <a:lumOff val="85000"/>
                </a:schemeClr>
              </a:solidFill>
              <a:round/>
            </a:ln>
            <a:effectLst/>
          </c:spPr>
        </c:majorGridlines>
        <c:numFmt formatCode="#,##0\ &quot;€&quot;"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41660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per capita emissions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'climate dividend'!$B$22:$B$49</c:f>
              <c:strCache>
                <c:ptCount val="28"/>
                <c:pt idx="0">
                  <c:v>Austria</c:v>
                </c:pt>
                <c:pt idx="1">
                  <c:v>Belgium</c:v>
                </c:pt>
                <c:pt idx="2">
                  <c:v>Bulgaria</c:v>
                </c:pt>
                <c:pt idx="3">
                  <c:v>Croatia</c:v>
                </c:pt>
                <c:pt idx="4">
                  <c:v>Cyprus</c:v>
                </c:pt>
                <c:pt idx="5">
                  <c:v>Czechia</c:v>
                </c:pt>
                <c:pt idx="6">
                  <c:v>Denmark</c:v>
                </c:pt>
                <c:pt idx="7">
                  <c:v>Estonia</c:v>
                </c:pt>
                <c:pt idx="8">
                  <c:v>Finland</c:v>
                </c:pt>
                <c:pt idx="9">
                  <c:v>France</c:v>
                </c:pt>
                <c:pt idx="10">
                  <c:v>Germany</c:v>
                </c:pt>
                <c:pt idx="11">
                  <c:v>Greece</c:v>
                </c:pt>
                <c:pt idx="12">
                  <c:v>Hungary</c:v>
                </c:pt>
                <c:pt idx="13">
                  <c:v>Ireland</c:v>
                </c:pt>
                <c:pt idx="14">
                  <c:v>Italy</c:v>
                </c:pt>
                <c:pt idx="15">
                  <c:v>Latvia</c:v>
                </c:pt>
                <c:pt idx="16">
                  <c:v>Lithuania</c:v>
                </c:pt>
                <c:pt idx="17">
                  <c:v>Luxembourg</c:v>
                </c:pt>
                <c:pt idx="18">
                  <c:v>Malta</c:v>
                </c:pt>
                <c:pt idx="19">
                  <c:v>Netherlands</c:v>
                </c:pt>
                <c:pt idx="20">
                  <c:v>Poland</c:v>
                </c:pt>
                <c:pt idx="21">
                  <c:v>Portugal</c:v>
                </c:pt>
                <c:pt idx="22">
                  <c:v>Romania</c:v>
                </c:pt>
                <c:pt idx="23">
                  <c:v>Slovakia</c:v>
                </c:pt>
                <c:pt idx="24">
                  <c:v>Slovenia</c:v>
                </c:pt>
                <c:pt idx="25">
                  <c:v>Spain</c:v>
                </c:pt>
                <c:pt idx="26">
                  <c:v>Sweden</c:v>
                </c:pt>
                <c:pt idx="27">
                  <c:v>Total</c:v>
                </c:pt>
              </c:strCache>
            </c:strRef>
          </c:cat>
          <c:val>
            <c:numRef>
              <c:f>'climate dividend'!$G$22:$G$49</c:f>
              <c:numCache>
                <c:formatCode>#,##0.0</c:formatCode>
                <c:ptCount val="28"/>
                <c:pt idx="0">
                  <c:v>6.2136159410399889</c:v>
                </c:pt>
                <c:pt idx="1">
                  <c:v>7.1678662845761769</c:v>
                </c:pt>
                <c:pt idx="2">
                  <c:v>5.3527342645180394</c:v>
                </c:pt>
                <c:pt idx="3">
                  <c:v>4.7819150189527768</c:v>
                </c:pt>
                <c:pt idx="4">
                  <c:v>7.4451599550894327</c:v>
                </c:pt>
                <c:pt idx="5">
                  <c:v>7.6751210374150665</c:v>
                </c:pt>
                <c:pt idx="6">
                  <c:v>4.372636841708843</c:v>
                </c:pt>
                <c:pt idx="7">
                  <c:v>6.3609076102414583</c:v>
                </c:pt>
                <c:pt idx="8">
                  <c:v>5.6829708712811957</c:v>
                </c:pt>
                <c:pt idx="9">
                  <c:v>4.0852632090601073</c:v>
                </c:pt>
                <c:pt idx="10">
                  <c:v>7.1147154888540429</c:v>
                </c:pt>
                <c:pt idx="11">
                  <c:v>4.9985215446622924</c:v>
                </c:pt>
                <c:pt idx="12">
                  <c:v>4.2092265040673986</c:v>
                </c:pt>
                <c:pt idx="13">
                  <c:v>6.2724104818654176</c:v>
                </c:pt>
                <c:pt idx="14">
                  <c:v>5.3101376891748737</c:v>
                </c:pt>
                <c:pt idx="15">
                  <c:v>3.5267239067419847</c:v>
                </c:pt>
                <c:pt idx="16">
                  <c:v>4.347347838154664</c:v>
                </c:pt>
                <c:pt idx="17">
                  <c:v>10.178904843389628</c:v>
                </c:pt>
                <c:pt idx="18">
                  <c:v>3.1378542283780257</c:v>
                </c:pt>
                <c:pt idx="19">
                  <c:v>6.5457001421506025</c:v>
                </c:pt>
                <c:pt idx="20">
                  <c:v>7.7447272423422966</c:v>
                </c:pt>
                <c:pt idx="21">
                  <c:v>3.5478019828706118</c:v>
                </c:pt>
                <c:pt idx="22">
                  <c:v>3.5592367902453885</c:v>
                </c:pt>
                <c:pt idx="23">
                  <c:v>5.6790970612682363</c:v>
                </c:pt>
                <c:pt idx="24">
                  <c:v>5.6555802422751205</c:v>
                </c:pt>
                <c:pt idx="25">
                  <c:v>4.4315529334357198</c:v>
                </c:pt>
                <c:pt idx="26">
                  <c:v>3.3685034089744912</c:v>
                </c:pt>
                <c:pt idx="27" formatCode="0.00">
                  <c:v>5.5482803058860188</c:v>
                </c:pt>
              </c:numCache>
            </c:numRef>
          </c:val>
          <c:extLst>
            <c:ext xmlns:c16="http://schemas.microsoft.com/office/drawing/2014/chart" uri="{C3380CC4-5D6E-409C-BE32-E72D297353CC}">
              <c16:uniqueId val="{00000000-9DF0-424E-A891-0D5C145949D8}"/>
            </c:ext>
          </c:extLst>
        </c:ser>
        <c:dLbls>
          <c:showLegendKey val="0"/>
          <c:showVal val="0"/>
          <c:showCatName val="0"/>
          <c:showSerName val="0"/>
          <c:showPercent val="0"/>
          <c:showBubbleSize val="0"/>
        </c:dLbls>
        <c:gapWidth val="219"/>
        <c:overlap val="-27"/>
        <c:axId val="23984368"/>
        <c:axId val="1808599600"/>
      </c:barChart>
      <c:catAx>
        <c:axId val="23984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crossAx val="1808599600"/>
        <c:crosses val="autoZero"/>
        <c:auto val="1"/>
        <c:lblAlgn val="ctr"/>
        <c:lblOffset val="100"/>
        <c:noMultiLvlLbl val="0"/>
      </c:catAx>
      <c:valAx>
        <c:axId val="18085996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DE"/>
                  <a:t>t CO2</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39843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Uniform EU-wide climate dividend and EU average per-capita CO2 emissions under a rising CO2 price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1"/>
          <c:order val="0"/>
          <c:tx>
            <c:v>climate dividend</c:v>
          </c:tx>
          <c:spPr>
            <a:ln w="28575" cap="rnd">
              <a:solidFill>
                <a:srgbClr val="0098DA"/>
              </a:solidFill>
              <a:round/>
            </a:ln>
            <a:effectLst/>
          </c:spPr>
          <c:marker>
            <c:symbol val="none"/>
          </c:marker>
          <c:cat>
            <c:numRef>
              <c:f>intern2!$B$6:$B$91</c:f>
              <c:numCache>
                <c:formatCode>"€"#,##0_);[Red]\("€"#,##0\)</c:formatCode>
                <c:ptCount val="86"/>
                <c:pt idx="0">
                  <c:v>0</c:v>
                </c:pt>
                <c:pt idx="1">
                  <c:v>10.588235294117647</c:v>
                </c:pt>
                <c:pt idx="2">
                  <c:v>21.176470588235293</c:v>
                </c:pt>
                <c:pt idx="3">
                  <c:v>31.764705882352942</c:v>
                </c:pt>
                <c:pt idx="4">
                  <c:v>42.352941176470587</c:v>
                </c:pt>
                <c:pt idx="5">
                  <c:v>52.941176470588232</c:v>
                </c:pt>
                <c:pt idx="6">
                  <c:v>63.529411764705884</c:v>
                </c:pt>
                <c:pt idx="7">
                  <c:v>74.117647058823536</c:v>
                </c:pt>
                <c:pt idx="8">
                  <c:v>84.705882352941174</c:v>
                </c:pt>
                <c:pt idx="9">
                  <c:v>95.294117647058826</c:v>
                </c:pt>
                <c:pt idx="10">
                  <c:v>105.88235294117646</c:v>
                </c:pt>
                <c:pt idx="11">
                  <c:v>116.47058823529412</c:v>
                </c:pt>
                <c:pt idx="12">
                  <c:v>127.05882352941177</c:v>
                </c:pt>
                <c:pt idx="13">
                  <c:v>137.64705882352942</c:v>
                </c:pt>
                <c:pt idx="14">
                  <c:v>148.23529411764707</c:v>
                </c:pt>
                <c:pt idx="15">
                  <c:v>158.8235294117647</c:v>
                </c:pt>
                <c:pt idx="16">
                  <c:v>169.41176470588235</c:v>
                </c:pt>
                <c:pt idx="17">
                  <c:v>180</c:v>
                </c:pt>
                <c:pt idx="18">
                  <c:v>190.58823529411765</c:v>
                </c:pt>
                <c:pt idx="19">
                  <c:v>201.1764705882353</c:v>
                </c:pt>
                <c:pt idx="20">
                  <c:v>211.76470588235293</c:v>
                </c:pt>
                <c:pt idx="21">
                  <c:v>222.35294117647058</c:v>
                </c:pt>
                <c:pt idx="22">
                  <c:v>232.94117647058823</c:v>
                </c:pt>
                <c:pt idx="23">
                  <c:v>243.52941176470588</c:v>
                </c:pt>
                <c:pt idx="24">
                  <c:v>254.11764705882354</c:v>
                </c:pt>
                <c:pt idx="25">
                  <c:v>264.70588235294116</c:v>
                </c:pt>
                <c:pt idx="26">
                  <c:v>275.29411764705884</c:v>
                </c:pt>
                <c:pt idx="27">
                  <c:v>285.88235294117646</c:v>
                </c:pt>
                <c:pt idx="28">
                  <c:v>296.47058823529414</c:v>
                </c:pt>
                <c:pt idx="29">
                  <c:v>307.05882352941177</c:v>
                </c:pt>
                <c:pt idx="30">
                  <c:v>317.64705882352939</c:v>
                </c:pt>
                <c:pt idx="31">
                  <c:v>328.23529411764707</c:v>
                </c:pt>
                <c:pt idx="32">
                  <c:v>338.8235294117647</c:v>
                </c:pt>
                <c:pt idx="33">
                  <c:v>349.41176470588238</c:v>
                </c:pt>
                <c:pt idx="34">
                  <c:v>360</c:v>
                </c:pt>
                <c:pt idx="35">
                  <c:v>370.58823529411762</c:v>
                </c:pt>
                <c:pt idx="36">
                  <c:v>381.1764705882353</c:v>
                </c:pt>
                <c:pt idx="37">
                  <c:v>391.76470588235293</c:v>
                </c:pt>
                <c:pt idx="38">
                  <c:v>402.35294117647061</c:v>
                </c:pt>
                <c:pt idx="39">
                  <c:v>412.94117647058823</c:v>
                </c:pt>
                <c:pt idx="40">
                  <c:v>423.52941176470586</c:v>
                </c:pt>
                <c:pt idx="41">
                  <c:v>434.11764705882354</c:v>
                </c:pt>
                <c:pt idx="42">
                  <c:v>444.70588235294116</c:v>
                </c:pt>
                <c:pt idx="43">
                  <c:v>455.29411764705884</c:v>
                </c:pt>
                <c:pt idx="44">
                  <c:v>465.88235294117646</c:v>
                </c:pt>
                <c:pt idx="45">
                  <c:v>476.47058823529414</c:v>
                </c:pt>
                <c:pt idx="46">
                  <c:v>487.05882352941177</c:v>
                </c:pt>
                <c:pt idx="47">
                  <c:v>497.64705882352939</c:v>
                </c:pt>
                <c:pt idx="48">
                  <c:v>508.23529411764707</c:v>
                </c:pt>
                <c:pt idx="49">
                  <c:v>518.82352941176475</c:v>
                </c:pt>
                <c:pt idx="50">
                  <c:v>529.41176470588232</c:v>
                </c:pt>
                <c:pt idx="51">
                  <c:v>540</c:v>
                </c:pt>
                <c:pt idx="52">
                  <c:v>550.58823529411768</c:v>
                </c:pt>
                <c:pt idx="53">
                  <c:v>561.17647058823525</c:v>
                </c:pt>
                <c:pt idx="54">
                  <c:v>571.76470588235293</c:v>
                </c:pt>
                <c:pt idx="55">
                  <c:v>582.35294117647061</c:v>
                </c:pt>
                <c:pt idx="56">
                  <c:v>592.94117647058829</c:v>
                </c:pt>
                <c:pt idx="57">
                  <c:v>603.52941176470586</c:v>
                </c:pt>
                <c:pt idx="58">
                  <c:v>614.11764705882354</c:v>
                </c:pt>
                <c:pt idx="59">
                  <c:v>624.70588235294122</c:v>
                </c:pt>
                <c:pt idx="60">
                  <c:v>635.29411764705878</c:v>
                </c:pt>
                <c:pt idx="61">
                  <c:v>645.88235294117646</c:v>
                </c:pt>
                <c:pt idx="62">
                  <c:v>656.47058823529414</c:v>
                </c:pt>
                <c:pt idx="63">
                  <c:v>667.05882352941171</c:v>
                </c:pt>
                <c:pt idx="64">
                  <c:v>677.64705882352939</c:v>
                </c:pt>
                <c:pt idx="65">
                  <c:v>688.23529411764707</c:v>
                </c:pt>
                <c:pt idx="66">
                  <c:v>698.82352941176475</c:v>
                </c:pt>
                <c:pt idx="67">
                  <c:v>709.41176470588232</c:v>
                </c:pt>
                <c:pt idx="68">
                  <c:v>720</c:v>
                </c:pt>
                <c:pt idx="69">
                  <c:v>730.58823529411768</c:v>
                </c:pt>
                <c:pt idx="70">
                  <c:v>741.17647058823525</c:v>
                </c:pt>
                <c:pt idx="71">
                  <c:v>751.76470588235293</c:v>
                </c:pt>
                <c:pt idx="72">
                  <c:v>762.35294117647061</c:v>
                </c:pt>
                <c:pt idx="73">
                  <c:v>772.94117647058829</c:v>
                </c:pt>
                <c:pt idx="74">
                  <c:v>783.52941176470586</c:v>
                </c:pt>
                <c:pt idx="75">
                  <c:v>794.11764705882354</c:v>
                </c:pt>
                <c:pt idx="76">
                  <c:v>804.70588235294122</c:v>
                </c:pt>
                <c:pt idx="77">
                  <c:v>815.29411764705878</c:v>
                </c:pt>
                <c:pt idx="78">
                  <c:v>825.88235294117646</c:v>
                </c:pt>
                <c:pt idx="79">
                  <c:v>836.47058823529414</c:v>
                </c:pt>
                <c:pt idx="80">
                  <c:v>847.05882352941171</c:v>
                </c:pt>
                <c:pt idx="81">
                  <c:v>857.64705882352939</c:v>
                </c:pt>
                <c:pt idx="82">
                  <c:v>868.23529411764707</c:v>
                </c:pt>
                <c:pt idx="83">
                  <c:v>878.82352941176475</c:v>
                </c:pt>
                <c:pt idx="84">
                  <c:v>889.41176470588232</c:v>
                </c:pt>
                <c:pt idx="85">
                  <c:v>900</c:v>
                </c:pt>
              </c:numCache>
            </c:numRef>
          </c:cat>
          <c:val>
            <c:numRef>
              <c:f>intern2!$G$6:$G$91</c:f>
              <c:numCache>
                <c:formatCode>#,##0_ ;[Red]\-#,##0\ </c:formatCode>
                <c:ptCount val="86"/>
                <c:pt idx="0">
                  <c:v>0</c:v>
                </c:pt>
                <c:pt idx="1">
                  <c:v>58.089918856574094</c:v>
                </c:pt>
                <c:pt idx="2">
                  <c:v>114.86668071341602</c:v>
                </c:pt>
                <c:pt idx="3">
                  <c:v>170.33028557052572</c:v>
                </c:pt>
                <c:pt idx="4">
                  <c:v>224.48073342790326</c:v>
                </c:pt>
                <c:pt idx="5">
                  <c:v>277.31802428554857</c:v>
                </c:pt>
                <c:pt idx="6">
                  <c:v>328.84215814346175</c:v>
                </c:pt>
                <c:pt idx="7">
                  <c:v>379.05313500164272</c:v>
                </c:pt>
                <c:pt idx="8">
                  <c:v>427.95095486009143</c:v>
                </c:pt>
                <c:pt idx="9">
                  <c:v>475.53561771880794</c:v>
                </c:pt>
                <c:pt idx="10">
                  <c:v>521.80712357779237</c:v>
                </c:pt>
                <c:pt idx="11">
                  <c:v>566.76547243704454</c:v>
                </c:pt>
                <c:pt idx="12">
                  <c:v>610.41066429656462</c:v>
                </c:pt>
                <c:pt idx="13">
                  <c:v>652.74269915635239</c:v>
                </c:pt>
                <c:pt idx="14">
                  <c:v>693.76157701640795</c:v>
                </c:pt>
                <c:pt idx="15">
                  <c:v>733.46729787673132</c:v>
                </c:pt>
                <c:pt idx="16">
                  <c:v>771.85986173732249</c:v>
                </c:pt>
                <c:pt idx="17">
                  <c:v>808.93926859818157</c:v>
                </c:pt>
                <c:pt idx="18">
                  <c:v>844.70551845930845</c:v>
                </c:pt>
                <c:pt idx="19">
                  <c:v>879.15861132070302</c:v>
                </c:pt>
                <c:pt idx="20">
                  <c:v>912.2985471823655</c:v>
                </c:pt>
                <c:pt idx="21">
                  <c:v>944.12532604429566</c:v>
                </c:pt>
                <c:pt idx="22">
                  <c:v>974.63894790649363</c:v>
                </c:pt>
                <c:pt idx="23">
                  <c:v>1003.8394127689596</c:v>
                </c:pt>
                <c:pt idx="24">
                  <c:v>1031.7267206316933</c:v>
                </c:pt>
                <c:pt idx="25">
                  <c:v>1058.3008714946948</c:v>
                </c:pt>
                <c:pt idx="26">
                  <c:v>1083.5618653579641</c:v>
                </c:pt>
                <c:pt idx="27">
                  <c:v>1107.5097022215011</c:v>
                </c:pt>
                <c:pt idx="28">
                  <c:v>1130.144382085306</c:v>
                </c:pt>
                <c:pt idx="29">
                  <c:v>1151.4659049493787</c:v>
                </c:pt>
                <c:pt idx="30">
                  <c:v>1171.4742708137194</c:v>
                </c:pt>
                <c:pt idx="31">
                  <c:v>1190.1694796783277</c:v>
                </c:pt>
                <c:pt idx="32">
                  <c:v>1207.5515315432035</c:v>
                </c:pt>
                <c:pt idx="33">
                  <c:v>1223.6204264083476</c:v>
                </c:pt>
                <c:pt idx="34">
                  <c:v>1238.3761642737593</c:v>
                </c:pt>
                <c:pt idx="35">
                  <c:v>1251.818745139439</c:v>
                </c:pt>
                <c:pt idx="36">
                  <c:v>1263.9481690053865</c:v>
                </c:pt>
                <c:pt idx="37">
                  <c:v>1274.7644358716016</c:v>
                </c:pt>
                <c:pt idx="38">
                  <c:v>1284.2675457380844</c:v>
                </c:pt>
                <c:pt idx="39">
                  <c:v>1292.4574986048353</c:v>
                </c:pt>
                <c:pt idx="40">
                  <c:v>1299.3342944718538</c:v>
                </c:pt>
                <c:pt idx="41">
                  <c:v>1304.8979333391403</c:v>
                </c:pt>
                <c:pt idx="42">
                  <c:v>1309.1484152066946</c:v>
                </c:pt>
                <c:pt idx="43">
                  <c:v>1312.0857400745167</c:v>
                </c:pt>
                <c:pt idx="44">
                  <c:v>1313.7099079426062</c:v>
                </c:pt>
                <c:pt idx="45">
                  <c:v>1314.0209188109641</c:v>
                </c:pt>
                <c:pt idx="46">
                  <c:v>1313.0187726795893</c:v>
                </c:pt>
                <c:pt idx="47">
                  <c:v>1310.7034695484824</c:v>
                </c:pt>
                <c:pt idx="48">
                  <c:v>1307.0750094176437</c:v>
                </c:pt>
                <c:pt idx="49">
                  <c:v>1302.1333922870726</c:v>
                </c:pt>
                <c:pt idx="50">
                  <c:v>1295.8786181567693</c:v>
                </c:pt>
                <c:pt idx="51">
                  <c:v>1288.3106870267338</c:v>
                </c:pt>
                <c:pt idx="52">
                  <c:v>1279.4295988969657</c:v>
                </c:pt>
                <c:pt idx="53">
                  <c:v>1269.2353537674664</c:v>
                </c:pt>
                <c:pt idx="54">
                  <c:v>1257.7279516382339</c:v>
                </c:pt>
                <c:pt idx="55">
                  <c:v>1244.9073925092696</c:v>
                </c:pt>
                <c:pt idx="56">
                  <c:v>1230.7736763805729</c:v>
                </c:pt>
                <c:pt idx="57">
                  <c:v>1215.3268032521446</c:v>
                </c:pt>
                <c:pt idx="58">
                  <c:v>1198.5667731239835</c:v>
                </c:pt>
                <c:pt idx="59">
                  <c:v>1180.4935859960904</c:v>
                </c:pt>
                <c:pt idx="60">
                  <c:v>1161.1072418684653</c:v>
                </c:pt>
                <c:pt idx="61">
                  <c:v>1140.407740741108</c:v>
                </c:pt>
                <c:pt idx="62">
                  <c:v>1118.3950826140181</c:v>
                </c:pt>
                <c:pt idx="63">
                  <c:v>1095.0692674871966</c:v>
                </c:pt>
                <c:pt idx="64">
                  <c:v>1070.430295360642</c:v>
                </c:pt>
                <c:pt idx="65">
                  <c:v>1044.478166234356</c:v>
                </c:pt>
                <c:pt idx="66">
                  <c:v>1017.2128801083373</c:v>
                </c:pt>
                <c:pt idx="67">
                  <c:v>988.63443698258698</c:v>
                </c:pt>
                <c:pt idx="68">
                  <c:v>958.74283685710395</c:v>
                </c:pt>
                <c:pt idx="69">
                  <c:v>927.53807973188941</c:v>
                </c:pt>
                <c:pt idx="70">
                  <c:v>895.02016560694256</c:v>
                </c:pt>
                <c:pt idx="71">
                  <c:v>861.18909448226293</c:v>
                </c:pt>
                <c:pt idx="72">
                  <c:v>826.04486635785111</c:v>
                </c:pt>
                <c:pt idx="73">
                  <c:v>789.58748123370776</c:v>
                </c:pt>
                <c:pt idx="74">
                  <c:v>751.81693910983154</c:v>
                </c:pt>
                <c:pt idx="75">
                  <c:v>712.73323998622311</c:v>
                </c:pt>
                <c:pt idx="76">
                  <c:v>672.33638386288249</c:v>
                </c:pt>
                <c:pt idx="77">
                  <c:v>630.62637073981034</c:v>
                </c:pt>
                <c:pt idx="78">
                  <c:v>587.60320061700543</c:v>
                </c:pt>
                <c:pt idx="79">
                  <c:v>543.2668734944682</c:v>
                </c:pt>
                <c:pt idx="80">
                  <c:v>497.61738937219945</c:v>
                </c:pt>
                <c:pt idx="81">
                  <c:v>450.65474825019788</c:v>
                </c:pt>
                <c:pt idx="82">
                  <c:v>402.37895012846485</c:v>
                </c:pt>
                <c:pt idx="83">
                  <c:v>352.78999500699888</c:v>
                </c:pt>
                <c:pt idx="84">
                  <c:v>301.88788288580145</c:v>
                </c:pt>
                <c:pt idx="85">
                  <c:v>249.67261376487107</c:v>
                </c:pt>
              </c:numCache>
            </c:numRef>
          </c:val>
          <c:smooth val="0"/>
          <c:extLst>
            <c:ext xmlns:c16="http://schemas.microsoft.com/office/drawing/2014/chart" uri="{C3380CC4-5D6E-409C-BE32-E72D297353CC}">
              <c16:uniqueId val="{00000000-5BE0-48B7-90BA-4641BA291E88}"/>
            </c:ext>
          </c:extLst>
        </c:ser>
        <c:dLbls>
          <c:showLegendKey val="0"/>
          <c:showVal val="0"/>
          <c:showCatName val="0"/>
          <c:showSerName val="0"/>
          <c:showPercent val="0"/>
          <c:showBubbleSize val="0"/>
        </c:dLbls>
        <c:marker val="1"/>
        <c:smooth val="0"/>
        <c:axId val="540916984"/>
        <c:axId val="181414704"/>
      </c:lineChart>
      <c:lineChart>
        <c:grouping val="standard"/>
        <c:varyColors val="0"/>
        <c:ser>
          <c:idx val="0"/>
          <c:order val="1"/>
          <c:tx>
            <c:v>per capita emissions in t</c:v>
          </c:tx>
          <c:spPr>
            <a:ln w="28575" cap="rnd">
              <a:solidFill>
                <a:srgbClr val="8B0000"/>
              </a:solidFill>
              <a:round/>
            </a:ln>
            <a:effectLst/>
          </c:spPr>
          <c:marker>
            <c:symbol val="none"/>
          </c:marker>
          <c:cat>
            <c:numLit>
              <c:formatCode>General</c:formatCode>
              <c:ptCount val="71"/>
              <c:pt idx="0">
                <c:v>0</c:v>
              </c:pt>
              <c:pt idx="1">
                <c:v>10</c:v>
              </c:pt>
              <c:pt idx="2">
                <c:v>20</c:v>
              </c:pt>
              <c:pt idx="3">
                <c:v>30</c:v>
              </c:pt>
              <c:pt idx="4">
                <c:v>40</c:v>
              </c:pt>
              <c:pt idx="5">
                <c:v>50</c:v>
              </c:pt>
              <c:pt idx="6">
                <c:v>60</c:v>
              </c:pt>
              <c:pt idx="7">
                <c:v>70</c:v>
              </c:pt>
              <c:pt idx="8">
                <c:v>80</c:v>
              </c:pt>
              <c:pt idx="9">
                <c:v>90</c:v>
              </c:pt>
              <c:pt idx="10">
                <c:v>100</c:v>
              </c:pt>
              <c:pt idx="11">
                <c:v>110</c:v>
              </c:pt>
              <c:pt idx="12">
                <c:v>120</c:v>
              </c:pt>
              <c:pt idx="13">
                <c:v>130</c:v>
              </c:pt>
              <c:pt idx="14">
                <c:v>140</c:v>
              </c:pt>
              <c:pt idx="15">
                <c:v>150</c:v>
              </c:pt>
              <c:pt idx="16">
                <c:v>160</c:v>
              </c:pt>
              <c:pt idx="17">
                <c:v>170</c:v>
              </c:pt>
              <c:pt idx="18">
                <c:v>180</c:v>
              </c:pt>
              <c:pt idx="19">
                <c:v>190</c:v>
              </c:pt>
              <c:pt idx="20">
                <c:v>200</c:v>
              </c:pt>
              <c:pt idx="21">
                <c:v>210</c:v>
              </c:pt>
              <c:pt idx="22">
                <c:v>220</c:v>
              </c:pt>
              <c:pt idx="23">
                <c:v>230</c:v>
              </c:pt>
              <c:pt idx="24">
                <c:v>240</c:v>
              </c:pt>
              <c:pt idx="25">
                <c:v>250</c:v>
              </c:pt>
              <c:pt idx="26">
                <c:v>260</c:v>
              </c:pt>
              <c:pt idx="27">
                <c:v>270</c:v>
              </c:pt>
              <c:pt idx="28">
                <c:v>280</c:v>
              </c:pt>
              <c:pt idx="29">
                <c:v>290</c:v>
              </c:pt>
              <c:pt idx="30">
                <c:v>300</c:v>
              </c:pt>
              <c:pt idx="31">
                <c:v>310</c:v>
              </c:pt>
              <c:pt idx="32">
                <c:v>320</c:v>
              </c:pt>
              <c:pt idx="33">
                <c:v>330</c:v>
              </c:pt>
              <c:pt idx="34">
                <c:v>340</c:v>
              </c:pt>
              <c:pt idx="35">
                <c:v>350</c:v>
              </c:pt>
              <c:pt idx="36">
                <c:v>360</c:v>
              </c:pt>
              <c:pt idx="37">
                <c:v>370</c:v>
              </c:pt>
              <c:pt idx="38">
                <c:v>380</c:v>
              </c:pt>
              <c:pt idx="39">
                <c:v>390</c:v>
              </c:pt>
              <c:pt idx="40">
                <c:v>400</c:v>
              </c:pt>
              <c:pt idx="41">
                <c:v>410</c:v>
              </c:pt>
              <c:pt idx="42">
                <c:v>420</c:v>
              </c:pt>
              <c:pt idx="43">
                <c:v>430</c:v>
              </c:pt>
              <c:pt idx="44">
                <c:v>440</c:v>
              </c:pt>
              <c:pt idx="45">
                <c:v>450</c:v>
              </c:pt>
              <c:pt idx="46">
                <c:v>460</c:v>
              </c:pt>
              <c:pt idx="47">
                <c:v>470</c:v>
              </c:pt>
              <c:pt idx="48">
                <c:v>480</c:v>
              </c:pt>
              <c:pt idx="49">
                <c:v>490</c:v>
              </c:pt>
              <c:pt idx="50">
                <c:v>500</c:v>
              </c:pt>
              <c:pt idx="51">
                <c:v>510</c:v>
              </c:pt>
              <c:pt idx="52">
                <c:v>520</c:v>
              </c:pt>
              <c:pt idx="53">
                <c:v>530</c:v>
              </c:pt>
              <c:pt idx="54">
                <c:v>540</c:v>
              </c:pt>
              <c:pt idx="55">
                <c:v>550</c:v>
              </c:pt>
              <c:pt idx="56">
                <c:v>560</c:v>
              </c:pt>
              <c:pt idx="57">
                <c:v>570</c:v>
              </c:pt>
              <c:pt idx="58">
                <c:v>580</c:v>
              </c:pt>
              <c:pt idx="59">
                <c:v>590</c:v>
              </c:pt>
              <c:pt idx="60">
                <c:v>600</c:v>
              </c:pt>
              <c:pt idx="61">
                <c:v>610</c:v>
              </c:pt>
              <c:pt idx="62">
                <c:v>620</c:v>
              </c:pt>
              <c:pt idx="63">
                <c:v>630</c:v>
              </c:pt>
              <c:pt idx="64">
                <c:v>640</c:v>
              </c:pt>
              <c:pt idx="65">
                <c:v>650</c:v>
              </c:pt>
              <c:pt idx="66">
                <c:v>660</c:v>
              </c:pt>
              <c:pt idx="67">
                <c:v>670</c:v>
              </c:pt>
              <c:pt idx="68">
                <c:v>680</c:v>
              </c:pt>
              <c:pt idx="69">
                <c:v>690</c:v>
              </c:pt>
              <c:pt idx="70">
                <c:v>700</c:v>
              </c:pt>
            </c:numLit>
          </c:cat>
          <c:val>
            <c:numRef>
              <c:f>intern2!$E$6:$E$91</c:f>
              <c:numCache>
                <c:formatCode>0.00</c:formatCode>
                <c:ptCount val="86"/>
                <c:pt idx="0">
                  <c:v>5.5482803058860188</c:v>
                </c:pt>
                <c:pt idx="1">
                  <c:v>5.4862701142319983</c:v>
                </c:pt>
                <c:pt idx="2">
                  <c:v>5.4242599225779786</c:v>
                </c:pt>
                <c:pt idx="3">
                  <c:v>5.3622497309239581</c:v>
                </c:pt>
                <c:pt idx="4">
                  <c:v>5.3002395392699384</c:v>
                </c:pt>
                <c:pt idx="5">
                  <c:v>5.2382293476159179</c:v>
                </c:pt>
                <c:pt idx="6">
                  <c:v>5.1762191559618973</c:v>
                </c:pt>
                <c:pt idx="7">
                  <c:v>5.1142089643078776</c:v>
                </c:pt>
                <c:pt idx="8">
                  <c:v>5.0521987726538571</c:v>
                </c:pt>
                <c:pt idx="9">
                  <c:v>4.9901885809998365</c:v>
                </c:pt>
                <c:pt idx="10">
                  <c:v>4.9281783893458169</c:v>
                </c:pt>
                <c:pt idx="11">
                  <c:v>4.8661681976917963</c:v>
                </c:pt>
                <c:pt idx="12">
                  <c:v>4.8041580060377767</c:v>
                </c:pt>
                <c:pt idx="13">
                  <c:v>4.7421478143837561</c:v>
                </c:pt>
                <c:pt idx="14">
                  <c:v>4.6801376227297355</c:v>
                </c:pt>
                <c:pt idx="15">
                  <c:v>4.6181274310757159</c:v>
                </c:pt>
                <c:pt idx="16">
                  <c:v>4.5561172394216953</c:v>
                </c:pt>
                <c:pt idx="17">
                  <c:v>4.4941070477676757</c:v>
                </c:pt>
                <c:pt idx="18">
                  <c:v>4.4320968561136551</c:v>
                </c:pt>
                <c:pt idx="19">
                  <c:v>4.3700866644596346</c:v>
                </c:pt>
                <c:pt idx="20">
                  <c:v>4.3080764728056149</c:v>
                </c:pt>
                <c:pt idx="21">
                  <c:v>4.2460662811515943</c:v>
                </c:pt>
                <c:pt idx="22">
                  <c:v>4.1840560894975738</c:v>
                </c:pt>
                <c:pt idx="23">
                  <c:v>4.1220458978435541</c:v>
                </c:pt>
                <c:pt idx="24">
                  <c:v>4.0600357061895336</c:v>
                </c:pt>
                <c:pt idx="25">
                  <c:v>3.9980255145355139</c:v>
                </c:pt>
                <c:pt idx="26">
                  <c:v>3.9360153228814934</c:v>
                </c:pt>
                <c:pt idx="27">
                  <c:v>3.8740051312274733</c:v>
                </c:pt>
                <c:pt idx="28">
                  <c:v>3.8119949395734527</c:v>
                </c:pt>
                <c:pt idx="29">
                  <c:v>3.7499847479194326</c:v>
                </c:pt>
                <c:pt idx="30">
                  <c:v>3.6879745562654129</c:v>
                </c:pt>
                <c:pt idx="31">
                  <c:v>3.6259643646113924</c:v>
                </c:pt>
                <c:pt idx="32">
                  <c:v>3.5639541729573718</c:v>
                </c:pt>
                <c:pt idx="33">
                  <c:v>3.5019439813033517</c:v>
                </c:pt>
                <c:pt idx="34">
                  <c:v>3.4399337896493316</c:v>
                </c:pt>
                <c:pt idx="35">
                  <c:v>3.3779235979953119</c:v>
                </c:pt>
                <c:pt idx="36">
                  <c:v>3.3159134063412914</c:v>
                </c:pt>
                <c:pt idx="37">
                  <c:v>3.2539032146872713</c:v>
                </c:pt>
                <c:pt idx="38">
                  <c:v>3.1918930230332507</c:v>
                </c:pt>
                <c:pt idx="39">
                  <c:v>3.1298828313792306</c:v>
                </c:pt>
                <c:pt idx="40">
                  <c:v>3.0678726397252105</c:v>
                </c:pt>
                <c:pt idx="41">
                  <c:v>3.0058624480711904</c:v>
                </c:pt>
                <c:pt idx="42">
                  <c:v>2.9438522564171703</c:v>
                </c:pt>
                <c:pt idx="43">
                  <c:v>2.8818420647631502</c:v>
                </c:pt>
                <c:pt idx="44">
                  <c:v>2.8198318731091296</c:v>
                </c:pt>
                <c:pt idx="45">
                  <c:v>2.7578216814551095</c:v>
                </c:pt>
                <c:pt idx="46">
                  <c:v>2.6958114898010894</c:v>
                </c:pt>
                <c:pt idx="47">
                  <c:v>2.6338012981470689</c:v>
                </c:pt>
                <c:pt idx="48">
                  <c:v>2.5717911064930488</c:v>
                </c:pt>
                <c:pt idx="49">
                  <c:v>2.5097809148390287</c:v>
                </c:pt>
                <c:pt idx="50">
                  <c:v>2.447770723185009</c:v>
                </c:pt>
                <c:pt idx="51">
                  <c:v>2.3857605315309884</c:v>
                </c:pt>
                <c:pt idx="52">
                  <c:v>2.3237503398769674</c:v>
                </c:pt>
                <c:pt idx="53">
                  <c:v>2.2617401482229487</c:v>
                </c:pt>
                <c:pt idx="54">
                  <c:v>2.1997299565689277</c:v>
                </c:pt>
                <c:pt idx="55">
                  <c:v>2.1377197649149071</c:v>
                </c:pt>
                <c:pt idx="56">
                  <c:v>2.0757095732608866</c:v>
                </c:pt>
                <c:pt idx="57">
                  <c:v>2.0136993816068673</c:v>
                </c:pt>
                <c:pt idx="58">
                  <c:v>1.9516891899528468</c:v>
                </c:pt>
                <c:pt idx="59">
                  <c:v>1.8896789982988262</c:v>
                </c:pt>
                <c:pt idx="60">
                  <c:v>1.8276688066448066</c:v>
                </c:pt>
                <c:pt idx="61">
                  <c:v>1.7656586149907865</c:v>
                </c:pt>
                <c:pt idx="62">
                  <c:v>1.7036484233367659</c:v>
                </c:pt>
                <c:pt idx="63">
                  <c:v>1.6416382316827463</c:v>
                </c:pt>
                <c:pt idx="64">
                  <c:v>1.5796280400287253</c:v>
                </c:pt>
                <c:pt idx="65">
                  <c:v>1.5176178483747051</c:v>
                </c:pt>
                <c:pt idx="66">
                  <c:v>1.4556076567206846</c:v>
                </c:pt>
                <c:pt idx="67">
                  <c:v>1.3935974650666649</c:v>
                </c:pt>
                <c:pt idx="68">
                  <c:v>1.3315872734126444</c:v>
                </c:pt>
                <c:pt idx="69">
                  <c:v>1.2695770817586247</c:v>
                </c:pt>
                <c:pt idx="70">
                  <c:v>1.2075668901046051</c:v>
                </c:pt>
                <c:pt idx="71">
                  <c:v>1.1455566984505845</c:v>
                </c:pt>
                <c:pt idx="72">
                  <c:v>1.0835465067965639</c:v>
                </c:pt>
                <c:pt idx="73">
                  <c:v>1.0215363151425443</c:v>
                </c:pt>
                <c:pt idx="74">
                  <c:v>0.95952612348852373</c:v>
                </c:pt>
                <c:pt idx="75">
                  <c:v>0.89751593183450318</c:v>
                </c:pt>
                <c:pt idx="76">
                  <c:v>0.83550574018048263</c:v>
                </c:pt>
                <c:pt idx="77">
                  <c:v>0.77349554852646296</c:v>
                </c:pt>
                <c:pt idx="78">
                  <c:v>0.71148535687244241</c:v>
                </c:pt>
                <c:pt idx="79">
                  <c:v>0.64947516521842186</c:v>
                </c:pt>
                <c:pt idx="80">
                  <c:v>0.58746497356440219</c:v>
                </c:pt>
                <c:pt idx="81">
                  <c:v>0.52545478191038164</c:v>
                </c:pt>
                <c:pt idx="82">
                  <c:v>0.46344459025636198</c:v>
                </c:pt>
                <c:pt idx="83">
                  <c:v>0.40143439860234142</c:v>
                </c:pt>
                <c:pt idx="84">
                  <c:v>0.33942420694832176</c:v>
                </c:pt>
                <c:pt idx="85">
                  <c:v>0.27741401529430121</c:v>
                </c:pt>
              </c:numCache>
            </c:numRef>
          </c:val>
          <c:smooth val="0"/>
          <c:extLst>
            <c:ext xmlns:c16="http://schemas.microsoft.com/office/drawing/2014/chart" uri="{C3380CC4-5D6E-409C-BE32-E72D297353CC}">
              <c16:uniqueId val="{00000001-5BE0-48B7-90BA-4641BA291E88}"/>
            </c:ext>
          </c:extLst>
        </c:ser>
        <c:dLbls>
          <c:showLegendKey val="0"/>
          <c:showVal val="0"/>
          <c:showCatName val="0"/>
          <c:showSerName val="0"/>
          <c:showPercent val="0"/>
          <c:showBubbleSize val="0"/>
        </c:dLbls>
        <c:marker val="1"/>
        <c:smooth val="0"/>
        <c:axId val="181414312"/>
        <c:axId val="181413920"/>
      </c:lineChart>
      <c:catAx>
        <c:axId val="540916984"/>
        <c:scaling>
          <c:orientation val="minMax"/>
        </c:scaling>
        <c:delete val="0"/>
        <c:axPos val="b"/>
        <c:title>
          <c:tx>
            <c:rich>
              <a:bodyPr rot="0" spcFirstLastPara="1" vertOverflow="ellipsis" vert="horz" wrap="square" anchor="ctr" anchorCtr="1"/>
              <a:lstStyle/>
              <a:p>
                <a:pPr>
                  <a:defRPr sz="1000" b="1" i="0" u="none" strike="noStrike" kern="1200" baseline="0">
                    <a:solidFill>
                      <a:srgbClr val="A8CF45"/>
                    </a:solidFill>
                    <a:latin typeface="+mn-lt"/>
                    <a:ea typeface="+mn-ea"/>
                    <a:cs typeface="+mn-cs"/>
                  </a:defRPr>
                </a:pPr>
                <a:r>
                  <a:rPr lang="de-DE" b="1">
                    <a:solidFill>
                      <a:srgbClr val="A8CF45"/>
                    </a:solidFill>
                  </a:rPr>
                  <a:t>CO2 price</a:t>
                </a:r>
              </a:p>
            </c:rich>
          </c:tx>
          <c:overlay val="0"/>
          <c:spPr>
            <a:noFill/>
            <a:ln>
              <a:noFill/>
            </a:ln>
            <a:effectLst/>
          </c:spPr>
          <c:txPr>
            <a:bodyPr rot="0" spcFirstLastPara="1" vertOverflow="ellipsis" vert="horz" wrap="square" anchor="ctr" anchorCtr="1"/>
            <a:lstStyle/>
            <a:p>
              <a:pPr>
                <a:defRPr sz="1000" b="1" i="0" u="none" strike="noStrike" kern="1200" baseline="0">
                  <a:solidFill>
                    <a:srgbClr val="A8CF45"/>
                  </a:solidFill>
                  <a:latin typeface="+mn-lt"/>
                  <a:ea typeface="+mn-ea"/>
                  <a:cs typeface="+mn-cs"/>
                </a:defRPr>
              </a:pPr>
              <a:endParaRPr lang="de-DE"/>
            </a:p>
          </c:txPr>
        </c:title>
        <c:numFmt formatCode="&quot;€&quot;#,##0_);[Red]\(&quot;€&quot;#,##0\)"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1" i="0" u="none" strike="noStrike" kern="1200" baseline="0">
                <a:solidFill>
                  <a:srgbClr val="A8CF45"/>
                </a:solidFill>
                <a:latin typeface="+mn-lt"/>
                <a:ea typeface="+mn-ea"/>
                <a:cs typeface="+mn-cs"/>
              </a:defRPr>
            </a:pPr>
            <a:endParaRPr lang="de-DE"/>
          </a:p>
        </c:txPr>
        <c:crossAx val="181414704"/>
        <c:crosses val="autoZero"/>
        <c:auto val="1"/>
        <c:lblAlgn val="ctr"/>
        <c:lblOffset val="100"/>
        <c:tickLblSkip val="10"/>
        <c:noMultiLvlLbl val="0"/>
      </c:catAx>
      <c:valAx>
        <c:axId val="181414704"/>
        <c:scaling>
          <c:orientation val="minMax"/>
        </c:scaling>
        <c:delete val="0"/>
        <c:axPos val="l"/>
        <c:majorGridlines>
          <c:spPr>
            <a:ln w="9525" cap="flat" cmpd="sng" algn="ctr">
              <a:solidFill>
                <a:schemeClr val="tx1">
                  <a:lumMod val="15000"/>
                  <a:lumOff val="85000"/>
                </a:schemeClr>
              </a:solidFill>
              <a:round/>
            </a:ln>
            <a:effectLst/>
          </c:spPr>
        </c:majorGridlines>
        <c:numFmt formatCode="#,##0\ &quot;€&quot;" sourceLinked="0"/>
        <c:majorTickMark val="out"/>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0098DA"/>
                </a:solidFill>
                <a:latin typeface="+mn-lt"/>
                <a:ea typeface="+mn-ea"/>
                <a:cs typeface="+mn-cs"/>
              </a:defRPr>
            </a:pPr>
            <a:endParaRPr lang="de-DE"/>
          </a:p>
        </c:txPr>
        <c:crossAx val="540916984"/>
        <c:crosses val="autoZero"/>
        <c:crossBetween val="midCat"/>
      </c:valAx>
      <c:valAx>
        <c:axId val="181413920"/>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8B0000"/>
                </a:solidFill>
                <a:latin typeface="+mn-lt"/>
                <a:ea typeface="+mn-ea"/>
                <a:cs typeface="+mn-cs"/>
              </a:defRPr>
            </a:pPr>
            <a:endParaRPr lang="de-DE"/>
          </a:p>
        </c:txPr>
        <c:crossAx val="181414312"/>
        <c:crosses val="max"/>
        <c:crossBetween val="between"/>
      </c:valAx>
      <c:catAx>
        <c:axId val="181414312"/>
        <c:scaling>
          <c:orientation val="minMax"/>
        </c:scaling>
        <c:delete val="1"/>
        <c:axPos val="t"/>
        <c:numFmt formatCode="General" sourceLinked="1"/>
        <c:majorTickMark val="out"/>
        <c:minorTickMark val="none"/>
        <c:tickLblPos val="nextTo"/>
        <c:crossAx val="181413920"/>
        <c:crosses val="max"/>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png"/><Relationship Id="rId1" Type="http://schemas.openxmlformats.org/officeDocument/2006/relationships/chart" Target="../charts/chart1.xml"/><Relationship Id="rId5" Type="http://schemas.openxmlformats.org/officeDocument/2006/relationships/chart" Target="../charts/chart3.xml"/><Relationship Id="rId4" Type="http://schemas.openxmlformats.org/officeDocument/2006/relationships/chart" Target="../charts/chart2.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13</xdr:col>
      <xdr:colOff>35718</xdr:colOff>
      <xdr:row>0</xdr:row>
      <xdr:rowOff>29766</xdr:rowOff>
    </xdr:from>
    <xdr:to>
      <xdr:col>20</xdr:col>
      <xdr:colOff>400050</xdr:colOff>
      <xdr:row>18</xdr:row>
      <xdr:rowOff>351234</xdr:rowOff>
    </xdr:to>
    <xdr:sp macro="" textlink="">
      <xdr:nvSpPr>
        <xdr:cNvPr id="2" name="Textfeld 1">
          <a:extLst>
            <a:ext uri="{FF2B5EF4-FFF2-40B4-BE49-F238E27FC236}">
              <a16:creationId xmlns:a16="http://schemas.microsoft.com/office/drawing/2014/main" id="{0E2AD418-6484-2DD0-4F99-48F7FB6A5F6A}"/>
            </a:ext>
          </a:extLst>
        </xdr:cNvPr>
        <xdr:cNvSpPr txBox="1"/>
      </xdr:nvSpPr>
      <xdr:spPr>
        <a:xfrm>
          <a:off x="8292702" y="29766"/>
          <a:ext cx="5519739" cy="3786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spcAft>
              <a:spcPts val="300"/>
            </a:spcAft>
          </a:pPr>
          <a:r>
            <a:rPr lang="de-DE" sz="1200"/>
            <a:t>This web app assumes a </a:t>
          </a:r>
          <a:r>
            <a:rPr lang="de-DE" sz="1200" b="1"/>
            <a:t>uniform effective CO2 price for all CO2 emissions in the EU</a:t>
          </a:r>
          <a:r>
            <a:rPr lang="de-DE" sz="1200"/>
            <a:t>. This could be implemented through cross-sector emissions trading. To keep the model simple, the impact of the CO2 price is assumed to be linear, and emissions are assumed to decline by the same percentage in all EU Member States (see the ‘background’ sheet).</a:t>
          </a:r>
        </a:p>
        <a:p>
          <a:pPr>
            <a:spcAft>
              <a:spcPts val="300"/>
            </a:spcAft>
          </a:pPr>
          <a:r>
            <a:rPr lang="de-DE" sz="1200"/>
            <a:t>The </a:t>
          </a:r>
          <a:r>
            <a:rPr lang="de-DE" sz="1200" b="1"/>
            <a:t>total auction proceeds</a:t>
          </a:r>
          <a:r>
            <a:rPr lang="de-DE" sz="1200"/>
            <a:t> (</a:t>
          </a:r>
          <a:r>
            <a:rPr lang="de-DE" sz="1200" b="1" i="1">
              <a:solidFill>
                <a:schemeClr val="accent4"/>
              </a:solidFill>
            </a:rPr>
            <a:t>R</a:t>
          </a:r>
          <a:r>
            <a:rPr lang="de-DE" sz="1200"/>
            <a:t>) are used to finance </a:t>
          </a:r>
          <a:r>
            <a:rPr lang="de-DE" sz="1200" b="1"/>
            <a:t>per capita climate dividends</a:t>
          </a:r>
          <a:r>
            <a:rPr lang="de-DE" sz="1200"/>
            <a:t> in the EU Member States. Since conditions vary significantly between EU Member States, a uniform EU-wide climate dividend would not be appropriate. Therefore, a separate climate dividend is calculated for each Member State </a:t>
          </a:r>
          <a:r>
            <a:rPr lang="de-DE" sz="1100">
              <a:solidFill>
                <a:schemeClr val="dk1"/>
              </a:solidFill>
              <a:effectLst/>
              <a:latin typeface="+mn-lt"/>
              <a:ea typeface="+mn-ea"/>
              <a:cs typeface="+mn-cs"/>
            </a:rPr>
            <a:t>(</a:t>
          </a:r>
          <a:r>
            <a:rPr lang="de-DE" sz="1100" b="1" i="1">
              <a:solidFill>
                <a:schemeClr val="accent1"/>
              </a:solidFill>
              <a:effectLst/>
              <a:latin typeface="+mn-lt"/>
              <a:ea typeface="+mn-ea"/>
              <a:cs typeface="+mn-cs"/>
            </a:rPr>
            <a:t>R_i </a:t>
          </a:r>
          <a:r>
            <a:rPr lang="de-DE" sz="1100">
              <a:solidFill>
                <a:schemeClr val="dk1"/>
              </a:solidFill>
              <a:effectLst/>
              <a:latin typeface="+mn-lt"/>
              <a:ea typeface="+mn-ea"/>
              <a:cs typeface="+mn-cs"/>
            </a:rPr>
            <a:t>/ </a:t>
          </a:r>
          <a:r>
            <a:rPr lang="de-DE" sz="1100" i="1">
              <a:solidFill>
                <a:schemeClr val="dk1"/>
              </a:solidFill>
              <a:effectLst/>
              <a:latin typeface="+mn-lt"/>
              <a:ea typeface="+mn-ea"/>
              <a:cs typeface="+mn-cs"/>
            </a:rPr>
            <a:t>P_i</a:t>
          </a:r>
          <a:r>
            <a:rPr lang="de-DE" sz="1100">
              <a:solidFill>
                <a:schemeClr val="dk1"/>
              </a:solidFill>
              <a:effectLst/>
              <a:latin typeface="+mn-lt"/>
              <a:ea typeface="+mn-ea"/>
              <a:cs typeface="+mn-cs"/>
            </a:rPr>
            <a:t>)</a:t>
          </a:r>
          <a:r>
            <a:rPr lang="de-DE" sz="1200"/>
            <a:t>. Users can specify the share of revenue allocated according to a country’s emissions (</a:t>
          </a:r>
          <a:r>
            <a:rPr lang="de-DE" sz="1200" b="1" i="1">
              <a:solidFill>
                <a:srgbClr val="002060"/>
              </a:solidFill>
            </a:rPr>
            <a:t>S</a:t>
          </a:r>
          <a:r>
            <a:rPr lang="de-DE" sz="1200" i="1">
              <a:sym typeface="Wingdings 3" panose="05040102010807070707" pitchFamily="18" charset="2"/>
            </a:rPr>
            <a:t>)</a:t>
          </a:r>
          <a:r>
            <a:rPr lang="de-DE" sz="1200"/>
            <a:t>. For the remaining revenue (</a:t>
          </a:r>
          <a:r>
            <a:rPr lang="de-DE" sz="1200" b="1" i="1">
              <a:solidFill>
                <a:srgbClr val="00B050"/>
              </a:solidFill>
            </a:rPr>
            <a:t>R_P</a:t>
          </a:r>
          <a:r>
            <a:rPr lang="de-DE" sz="1200"/>
            <a:t>), users can determine the relative weight assigned to population and GDP per capita (see the ‘S_</a:t>
          </a:r>
          <a:r>
            <a:rPr lang="el-GR" sz="1200"/>
            <a:t>α_β’ </a:t>
          </a:r>
          <a:r>
            <a:rPr lang="de-DE" sz="1200"/>
            <a:t>sheet).</a:t>
          </a:r>
        </a:p>
        <a:p>
          <a:pPr>
            <a:spcAft>
              <a:spcPts val="300"/>
            </a:spcAft>
          </a:pPr>
          <a:r>
            <a:rPr lang="de-DE" sz="1200"/>
            <a:t>An </a:t>
          </a:r>
          <a:r>
            <a:rPr lang="de-DE" sz="1200" b="1"/>
            <a:t>EU climate dividend with a solidarity mechanism</a:t>
          </a:r>
          <a:r>
            <a:rPr lang="de-DE" sz="1200"/>
            <a:t> could make cross-sector EU emissions trading with a </a:t>
          </a:r>
          <a:r>
            <a:rPr lang="de-DE" sz="1200" b="1"/>
            <a:t>hard cap</a:t>
          </a:r>
          <a:r>
            <a:rPr lang="de-DE" sz="1200"/>
            <a:t> politically and socially feasible and allow national CO2-related targets under the Effort Sharing Regulation (</a:t>
          </a:r>
          <a:r>
            <a:rPr lang="de-DE" sz="1200" b="1"/>
            <a:t>ESR</a:t>
          </a:r>
          <a:r>
            <a:rPr lang="de-DE" sz="1200"/>
            <a:t>) to </a:t>
          </a:r>
          <a:r>
            <a:rPr lang="de-DE" sz="1200" b="1"/>
            <a:t>be replaced </a:t>
          </a:r>
          <a:r>
            <a:rPr lang="de-DE" sz="1200"/>
            <a:t>by a single EU-wide cap. This would substantially increase the </a:t>
          </a:r>
          <a:r>
            <a:rPr lang="de-DE" sz="1200" b="1"/>
            <a:t>cost-effectiveness</a:t>
          </a:r>
          <a:r>
            <a:rPr lang="de-DE" sz="1200"/>
            <a:t> of EU climate policy and make compliance with EU CO2 targets more reliable, while also significantly increasing </a:t>
          </a:r>
          <a:r>
            <a:rPr lang="de-DE" sz="1200" b="1"/>
            <a:t>planning certainty for investments</a:t>
          </a:r>
          <a:r>
            <a:rPr lang="de-DE" sz="1200"/>
            <a:t>.</a:t>
          </a:r>
        </a:p>
      </xdr:txBody>
    </xdr:sp>
    <xdr:clientData/>
  </xdr:twoCellAnchor>
  <xdr:twoCellAnchor>
    <xdr:from>
      <xdr:col>0</xdr:col>
      <xdr:colOff>323850</xdr:colOff>
      <xdr:row>52</xdr:row>
      <xdr:rowOff>180973</xdr:rowOff>
    </xdr:from>
    <xdr:to>
      <xdr:col>20</xdr:col>
      <xdr:colOff>381000</xdr:colOff>
      <xdr:row>77</xdr:row>
      <xdr:rowOff>85725</xdr:rowOff>
    </xdr:to>
    <xdr:graphicFrame macro="">
      <xdr:nvGraphicFramePr>
        <xdr:cNvPr id="5" name="Diagramm 4">
          <a:extLst>
            <a:ext uri="{FF2B5EF4-FFF2-40B4-BE49-F238E27FC236}">
              <a16:creationId xmlns:a16="http://schemas.microsoft.com/office/drawing/2014/main" id="{06198086-2637-94A8-B849-3E30D3FBF0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314325</xdr:colOff>
      <xdr:row>9</xdr:row>
      <xdr:rowOff>180975</xdr:rowOff>
    </xdr:from>
    <xdr:to>
      <xdr:col>12</xdr:col>
      <xdr:colOff>565176</xdr:colOff>
      <xdr:row>15</xdr:row>
      <xdr:rowOff>19516</xdr:rowOff>
    </xdr:to>
    <xdr:pic>
      <xdr:nvPicPr>
        <xdr:cNvPr id="3" name="Grafik 2">
          <a:extLst>
            <a:ext uri="{FF2B5EF4-FFF2-40B4-BE49-F238E27FC236}">
              <a16:creationId xmlns:a16="http://schemas.microsoft.com/office/drawing/2014/main" id="{38F3F044-8CE7-B8CE-B479-24D87B1EF515}"/>
            </a:ext>
          </a:extLst>
        </xdr:cNvPr>
        <xdr:cNvPicPr>
          <a:picLocks noChangeAspect="1"/>
        </xdr:cNvPicPr>
      </xdr:nvPicPr>
      <xdr:blipFill>
        <a:blip xmlns:r="http://schemas.openxmlformats.org/officeDocument/2006/relationships" r:embed="rId2"/>
        <a:stretch>
          <a:fillRect/>
        </a:stretch>
      </xdr:blipFill>
      <xdr:spPr>
        <a:xfrm>
          <a:off x="6372225" y="1914525"/>
          <a:ext cx="1755800" cy="981541"/>
        </a:xfrm>
        <a:prstGeom prst="rect">
          <a:avLst/>
        </a:prstGeom>
      </xdr:spPr>
    </xdr:pic>
    <xdr:clientData/>
  </xdr:twoCellAnchor>
  <xdr:twoCellAnchor editAs="oneCell">
    <xdr:from>
      <xdr:col>10</xdr:col>
      <xdr:colOff>190500</xdr:colOff>
      <xdr:row>5</xdr:row>
      <xdr:rowOff>142875</xdr:rowOff>
    </xdr:from>
    <xdr:to>
      <xdr:col>12</xdr:col>
      <xdr:colOff>689372</xdr:colOff>
      <xdr:row>9</xdr:row>
      <xdr:rowOff>57150</xdr:rowOff>
    </xdr:to>
    <xdr:pic>
      <xdr:nvPicPr>
        <xdr:cNvPr id="6" name="Grafik 5">
          <a:extLst>
            <a:ext uri="{FF2B5EF4-FFF2-40B4-BE49-F238E27FC236}">
              <a16:creationId xmlns:a16="http://schemas.microsoft.com/office/drawing/2014/main" id="{0B5F0B48-1662-1EFF-FE4C-60C44AC808A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92453" y="1131094"/>
          <a:ext cx="1999059"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14882</xdr:colOff>
      <xdr:row>78</xdr:row>
      <xdr:rowOff>9524</xdr:rowOff>
    </xdr:from>
    <xdr:to>
      <xdr:col>21</xdr:col>
      <xdr:colOff>11906</xdr:colOff>
      <xdr:row>95</xdr:row>
      <xdr:rowOff>11906</xdr:rowOff>
    </xdr:to>
    <xdr:graphicFrame macro="">
      <xdr:nvGraphicFramePr>
        <xdr:cNvPr id="4" name="Diagramm 3">
          <a:extLst>
            <a:ext uri="{FF2B5EF4-FFF2-40B4-BE49-F238E27FC236}">
              <a16:creationId xmlns:a16="http://schemas.microsoft.com/office/drawing/2014/main" id="{25CCA27F-3807-6249-BC68-39831B1EFD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96</xdr:row>
      <xdr:rowOff>0</xdr:rowOff>
    </xdr:from>
    <xdr:to>
      <xdr:col>21</xdr:col>
      <xdr:colOff>11906</xdr:colOff>
      <xdr:row>117</xdr:row>
      <xdr:rowOff>0</xdr:rowOff>
    </xdr:to>
    <xdr:graphicFrame macro="">
      <xdr:nvGraphicFramePr>
        <xdr:cNvPr id="7" name="Diagramm 6">
          <a:extLst>
            <a:ext uri="{FF2B5EF4-FFF2-40B4-BE49-F238E27FC236}">
              <a16:creationId xmlns:a16="http://schemas.microsoft.com/office/drawing/2014/main" id="{73064406-A9B7-4025-B19B-CC7488BA23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29</xdr:row>
      <xdr:rowOff>180974</xdr:rowOff>
    </xdr:from>
    <xdr:to>
      <xdr:col>12</xdr:col>
      <xdr:colOff>714376</xdr:colOff>
      <xdr:row>59</xdr:row>
      <xdr:rowOff>152399</xdr:rowOff>
    </xdr:to>
    <xdr:sp macro="" textlink="">
      <xdr:nvSpPr>
        <xdr:cNvPr id="2" name="Textfeld 1">
          <a:extLst>
            <a:ext uri="{FF2B5EF4-FFF2-40B4-BE49-F238E27FC236}">
              <a16:creationId xmlns:a16="http://schemas.microsoft.com/office/drawing/2014/main" id="{3D1271D3-6481-878E-DDBD-DC13F8EC2D89}"/>
            </a:ext>
          </a:extLst>
        </xdr:cNvPr>
        <xdr:cNvSpPr txBox="1"/>
      </xdr:nvSpPr>
      <xdr:spPr>
        <a:xfrm>
          <a:off x="295276" y="1514474"/>
          <a:ext cx="9096375" cy="568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7000"/>
            </a:lnSpc>
            <a:spcAft>
              <a:spcPts val="800"/>
            </a:spcAft>
            <a:buNone/>
          </a:pPr>
          <a:r>
            <a:rPr lang="de-DE" sz="1200" b="1" kern="100">
              <a:effectLst/>
              <a:latin typeface="+mn-lt"/>
              <a:ea typeface="Aptos" panose="020B0004020202020204" pitchFamily="34" charset="0"/>
              <a:cs typeface="Times New Roman" panose="02020603050405020304" pitchFamily="18" charset="0"/>
            </a:rPr>
            <a:t>How does the weighting between the factors "population" and "GDP per capita" work?</a:t>
          </a:r>
          <a:endParaRPr lang="de-DE" sz="1200" kern="100">
            <a:effectLst/>
            <a:latin typeface="+mn-lt"/>
            <a:ea typeface="Aptos" panose="020B0004020202020204" pitchFamily="34" charset="0"/>
            <a:cs typeface="Times New Roman" panose="02020603050405020304" pitchFamily="18" charset="0"/>
          </a:endParaRPr>
        </a:p>
        <a:p>
          <a:pPr>
            <a:lnSpc>
              <a:spcPct val="107000"/>
            </a:lnSpc>
            <a:spcAft>
              <a:spcPts val="800"/>
            </a:spcAft>
            <a:buNone/>
          </a:pPr>
          <a:r>
            <a:rPr lang="de-DE" sz="1200" kern="100">
              <a:effectLst/>
              <a:latin typeface="+mn-lt"/>
              <a:ea typeface="Aptos" panose="020B0004020202020204" pitchFamily="34" charset="0"/>
              <a:cs typeface="Times New Roman" panose="02020603050405020304" pitchFamily="18" charset="0"/>
            </a:rPr>
            <a:t>The </a:t>
          </a:r>
          <a:r>
            <a:rPr lang="de-DE" sz="1200" b="1" kern="100">
              <a:effectLst/>
              <a:latin typeface="+mn-lt"/>
              <a:ea typeface="Aptos" panose="020B0004020202020204" pitchFamily="34" charset="0"/>
              <a:cs typeface="Times New Roman" panose="02020603050405020304" pitchFamily="18" charset="0"/>
            </a:rPr>
            <a:t>balance </a:t>
          </a:r>
          <a:r>
            <a:rPr lang="de-DE" sz="1200" kern="100">
              <a:effectLst/>
              <a:latin typeface="+mn-lt"/>
              <a:ea typeface="Aptos" panose="020B0004020202020204" pitchFamily="34" charset="0"/>
              <a:cs typeface="Times New Roman" panose="02020603050405020304" pitchFamily="18" charset="0"/>
            </a:rPr>
            <a:t>between the two factors</a:t>
          </a:r>
          <a:r>
            <a:rPr lang="de-DE" sz="1200" kern="100" baseline="0">
              <a:effectLst/>
              <a:latin typeface="+mn-lt"/>
              <a:ea typeface="Aptos" panose="020B0004020202020204" pitchFamily="34" charset="0"/>
              <a:cs typeface="Times New Roman" panose="02020603050405020304" pitchFamily="18" charset="0"/>
            </a:rPr>
            <a:t> </a:t>
          </a:r>
          <a:r>
            <a:rPr lang="de-DE" sz="1200" kern="100">
              <a:effectLst/>
              <a:latin typeface="+mn-lt"/>
              <a:ea typeface="Aptos" panose="020B0004020202020204" pitchFamily="34" charset="0"/>
              <a:cs typeface="Times New Roman" panose="02020603050405020304" pitchFamily="18" charset="0"/>
            </a:rPr>
            <a:t>results from the </a:t>
          </a:r>
          <a:r>
            <a:rPr lang="de-DE" sz="1200" b="1" kern="100">
              <a:effectLst/>
              <a:latin typeface="+mn-lt"/>
              <a:ea typeface="Aptos" panose="020B0004020202020204" pitchFamily="34" charset="0"/>
              <a:cs typeface="Times New Roman" panose="02020603050405020304" pitchFamily="18" charset="0"/>
            </a:rPr>
            <a:t>ratio between α and β</a:t>
          </a:r>
          <a:r>
            <a:rPr lang="de-DE" sz="1200" kern="100">
              <a:effectLst/>
              <a:latin typeface="+mn-lt"/>
              <a:ea typeface="Aptos" panose="020B0004020202020204" pitchFamily="34" charset="0"/>
              <a:cs typeface="Times New Roman" panose="02020603050405020304" pitchFamily="18" charset="0"/>
            </a:rPr>
            <a:t>:</a:t>
          </a:r>
        </a:p>
        <a:p>
          <a:pPr>
            <a:lnSpc>
              <a:spcPct val="107000"/>
            </a:lnSpc>
            <a:spcAft>
              <a:spcPts val="800"/>
            </a:spcAft>
            <a:buNone/>
          </a:pPr>
          <a:r>
            <a:rPr lang="de-DE" sz="1200" b="1" kern="100">
              <a:effectLst/>
              <a:latin typeface="+mn-lt"/>
              <a:ea typeface="Aptos" panose="020B0004020202020204" pitchFamily="34" charset="0"/>
              <a:cs typeface="Times New Roman" panose="02020603050405020304" pitchFamily="18" charset="0"/>
            </a:rPr>
            <a:t>Ratio Effect</a:t>
          </a:r>
          <a:endParaRPr lang="de-DE" sz="1200" kern="100">
            <a:effectLst/>
            <a:latin typeface="+mn-lt"/>
            <a:ea typeface="Aptos" panose="020B0004020202020204" pitchFamily="34" charset="0"/>
            <a:cs typeface="Times New Roman" panose="02020603050405020304" pitchFamily="18" charset="0"/>
          </a:endParaRPr>
        </a:p>
        <a:p>
          <a:pPr>
            <a:lnSpc>
              <a:spcPct val="107000"/>
            </a:lnSpc>
            <a:spcAft>
              <a:spcPts val="800"/>
            </a:spcAft>
            <a:buNone/>
          </a:pPr>
          <a:r>
            <a:rPr lang="de-DE" sz="1200" kern="100">
              <a:effectLst/>
              <a:latin typeface="+mn-lt"/>
              <a:ea typeface="Aptos" panose="020B0004020202020204" pitchFamily="34" charset="0"/>
              <a:cs typeface="Times New Roman" panose="02020603050405020304" pitchFamily="18" charset="0"/>
            </a:rPr>
            <a:t>α </a:t>
          </a:r>
          <a:r>
            <a:rPr lang="de-DE" sz="1200" kern="100">
              <a:effectLst/>
              <a:latin typeface="+mn-lt"/>
              <a:ea typeface="Aptos" panose="020B0004020202020204" pitchFamily="34" charset="0"/>
              <a:cs typeface="Cambria Math" panose="02040503050406030204" pitchFamily="18" charset="0"/>
            </a:rPr>
            <a:t>≫</a:t>
          </a:r>
          <a:r>
            <a:rPr lang="de-DE" sz="1200" kern="100">
              <a:effectLst/>
              <a:latin typeface="+mn-lt"/>
              <a:ea typeface="Aptos" panose="020B0004020202020204" pitchFamily="34" charset="0"/>
              <a:cs typeface="Aptos" panose="020B0004020202020204" pitchFamily="34" charset="0"/>
            </a:rPr>
            <a:t> β	</a:t>
          </a:r>
          <a:r>
            <a:rPr lang="de-DE" sz="1200" kern="100">
              <a:effectLst/>
              <a:latin typeface="+mn-lt"/>
              <a:ea typeface="Aptos" panose="020B0004020202020204" pitchFamily="34" charset="0"/>
              <a:cs typeface="Times New Roman" panose="02020603050405020304" pitchFamily="18" charset="0"/>
            </a:rPr>
            <a:t>Population is the dominant factor. Income hardly plays a role.</a:t>
          </a:r>
        </a:p>
        <a:p>
          <a:pPr>
            <a:lnSpc>
              <a:spcPct val="107000"/>
            </a:lnSpc>
            <a:spcAft>
              <a:spcPts val="800"/>
            </a:spcAft>
            <a:buNone/>
          </a:pPr>
          <a:r>
            <a:rPr lang="de-DE" sz="1200" kern="100">
              <a:effectLst/>
              <a:latin typeface="+mn-lt"/>
              <a:ea typeface="Aptos" panose="020B0004020202020204" pitchFamily="34" charset="0"/>
              <a:cs typeface="Times New Roman" panose="02020603050405020304" pitchFamily="18" charset="0"/>
            </a:rPr>
            <a:t>α </a:t>
          </a:r>
          <a:r>
            <a:rPr lang="de-DE" sz="1200" kern="100">
              <a:effectLst/>
              <a:latin typeface="+mn-lt"/>
              <a:ea typeface="Aptos" panose="020B0004020202020204" pitchFamily="34" charset="0"/>
              <a:cs typeface="Cambria Math" panose="02040503050406030204" pitchFamily="18" charset="0"/>
            </a:rPr>
            <a:t>≪</a:t>
          </a:r>
          <a:r>
            <a:rPr lang="de-DE" sz="1200" kern="100">
              <a:effectLst/>
              <a:latin typeface="+mn-lt"/>
              <a:ea typeface="Aptos" panose="020B0004020202020204" pitchFamily="34" charset="0"/>
              <a:cs typeface="Aptos" panose="020B0004020202020204" pitchFamily="34" charset="0"/>
            </a:rPr>
            <a:t> β	</a:t>
          </a:r>
          <a:r>
            <a:rPr lang="de-DE" sz="1200" kern="100">
              <a:effectLst/>
              <a:latin typeface="+mn-lt"/>
              <a:ea typeface="Aptos" panose="020B0004020202020204" pitchFamily="34" charset="0"/>
              <a:cs typeface="Times New Roman" panose="02020603050405020304" pitchFamily="18" charset="0"/>
            </a:rPr>
            <a:t>Income is dominant — redistribution towards lower-income Member States is strong.</a:t>
          </a:r>
        </a:p>
        <a:p>
          <a:pPr>
            <a:lnSpc>
              <a:spcPct val="107000"/>
            </a:lnSpc>
            <a:spcAft>
              <a:spcPts val="800"/>
            </a:spcAft>
            <a:buNone/>
          </a:pPr>
          <a:r>
            <a:rPr lang="de-DE" sz="1200" kern="100">
              <a:effectLst/>
              <a:latin typeface="+mn-lt"/>
              <a:ea typeface="Aptos" panose="020B0004020202020204" pitchFamily="34" charset="0"/>
              <a:cs typeface="Times New Roman" panose="02020603050405020304" pitchFamily="18" charset="0"/>
            </a:rPr>
            <a:t>α ≈ β	Balance: Both factors have roughly equal influence.</a:t>
          </a:r>
        </a:p>
        <a:p>
          <a:pPr>
            <a:lnSpc>
              <a:spcPct val="107000"/>
            </a:lnSpc>
            <a:spcAft>
              <a:spcPts val="800"/>
            </a:spcAft>
          </a:pPr>
          <a:r>
            <a:rPr lang="de-DE" sz="1200" kern="100">
              <a:effectLst/>
              <a:latin typeface="+mn-lt"/>
              <a:ea typeface="Aptos" panose="020B0004020202020204" pitchFamily="34" charset="0"/>
              <a:cs typeface="Times New Roman" panose="02020603050405020304" pitchFamily="18" charset="0"/>
            </a:rPr>
            <a:t>So it is not the case that there is a weight of, for example, </a:t>
          </a:r>
          <a:r>
            <a:rPr lang="de-DE" sz="1200" kern="100">
              <a:effectLst/>
              <a:latin typeface="+mn-lt"/>
              <a:ea typeface="Aptos" panose="020B0004020202020204" pitchFamily="34" charset="0"/>
              <a:cs typeface="Aptos" panose="020B0004020202020204" pitchFamily="34" charset="0"/>
            </a:rPr>
            <a:t>"</a:t>
          </a:r>
          <a:r>
            <a:rPr lang="de-DE" sz="1200" kern="100">
              <a:effectLst/>
              <a:latin typeface="+mn-lt"/>
              <a:ea typeface="Aptos" panose="020B0004020202020204" pitchFamily="34" charset="0"/>
              <a:cs typeface="Times New Roman" panose="02020603050405020304" pitchFamily="18" charset="0"/>
            </a:rPr>
            <a:t>60 % population / 40 % income</a:t>
          </a:r>
          <a:r>
            <a:rPr lang="de-DE" sz="1200" kern="100">
              <a:effectLst/>
              <a:latin typeface="+mn-lt"/>
              <a:ea typeface="Aptos" panose="020B0004020202020204" pitchFamily="34" charset="0"/>
              <a:cs typeface="Aptos" panose="020B0004020202020204" pitchFamily="34" charset="0"/>
            </a:rPr>
            <a:t>" - </a:t>
          </a:r>
          <a:r>
            <a:rPr lang="de-DE" sz="1200" b="1" kern="100">
              <a:effectLst/>
              <a:latin typeface="+mn-lt"/>
              <a:ea typeface="Aptos" panose="020B0004020202020204" pitchFamily="34" charset="0"/>
              <a:cs typeface="Times New Roman" panose="02020603050405020304" pitchFamily="18" charset="0"/>
            </a:rPr>
            <a:t>it is a non-linear influence</a:t>
          </a:r>
          <a:r>
            <a:rPr lang="de-DE" sz="1200" kern="100">
              <a:effectLst/>
              <a:latin typeface="+mn-lt"/>
              <a:ea typeface="Aptos" panose="020B0004020202020204" pitchFamily="34" charset="0"/>
              <a:cs typeface="Times New Roman" panose="02020603050405020304" pitchFamily="18" charset="0"/>
            </a:rPr>
            <a:t>, depending on the powers.</a:t>
          </a:r>
        </a:p>
        <a:p>
          <a:r>
            <a:rPr lang="de-DE" sz="1200" b="1">
              <a:solidFill>
                <a:schemeClr val="dk1"/>
              </a:solidFill>
              <a:effectLst/>
              <a:latin typeface="+mn-lt"/>
              <a:ea typeface="+mn-ea"/>
              <a:cs typeface="+mn-cs"/>
            </a:rPr>
            <a:t>Exemplary scenarios:</a:t>
          </a:r>
          <a:endParaRPr lang="de-DE" sz="1200">
            <a:solidFill>
              <a:schemeClr val="dk1"/>
            </a:solidFill>
            <a:effectLst/>
            <a:latin typeface="+mn-lt"/>
            <a:ea typeface="+mn-ea"/>
            <a:cs typeface="+mn-cs"/>
          </a:endParaRPr>
        </a:p>
        <a:p>
          <a:r>
            <a:rPr lang="de-DE" sz="1200" b="0">
              <a:solidFill>
                <a:schemeClr val="dk1"/>
              </a:solidFill>
              <a:effectLst/>
              <a:latin typeface="+mn-lt"/>
              <a:ea typeface="+mn-ea"/>
              <a:cs typeface="+mn-cs"/>
            </a:rPr>
            <a:t>α \ β	Interpretation</a:t>
          </a:r>
        </a:p>
        <a:p>
          <a:r>
            <a:rPr lang="de-DE" sz="1200">
              <a:solidFill>
                <a:schemeClr val="dk1"/>
              </a:solidFill>
              <a:effectLst/>
              <a:latin typeface="+mn-lt"/>
              <a:ea typeface="+mn-ea"/>
              <a:cs typeface="+mn-cs"/>
            </a:rPr>
            <a:t>1 0	Only population counts</a:t>
          </a:r>
        </a:p>
        <a:p>
          <a:r>
            <a:rPr lang="de-DE" sz="1200">
              <a:solidFill>
                <a:schemeClr val="dk1"/>
              </a:solidFill>
              <a:effectLst/>
              <a:latin typeface="+mn-lt"/>
              <a:ea typeface="+mn-ea"/>
              <a:cs typeface="+mn-cs"/>
            </a:rPr>
            <a:t>0 1	Only income counts (pure redistribution)</a:t>
          </a:r>
        </a:p>
        <a:p>
          <a:r>
            <a:rPr lang="de-DE" sz="1200">
              <a:solidFill>
                <a:schemeClr val="dk1"/>
              </a:solidFill>
              <a:effectLst/>
              <a:latin typeface="+mn-lt"/>
              <a:ea typeface="+mn-ea"/>
              <a:cs typeface="+mn-cs"/>
            </a:rPr>
            <a:t>1 1	Balance of both factors</a:t>
          </a:r>
        </a:p>
        <a:p>
          <a:r>
            <a:rPr lang="de-DE" sz="1200">
              <a:solidFill>
                <a:schemeClr val="dk1"/>
              </a:solidFill>
              <a:effectLst/>
              <a:latin typeface="+mn-lt"/>
              <a:ea typeface="+mn-ea"/>
              <a:cs typeface="+mn-cs"/>
            </a:rPr>
            <a:t>1 2	Income per capita has a stronger non-linear influence than population</a:t>
          </a:r>
        </a:p>
        <a:p>
          <a:r>
            <a:rPr lang="de-DE" sz="1200">
              <a:solidFill>
                <a:schemeClr val="dk1"/>
              </a:solidFill>
              <a:effectLst/>
              <a:latin typeface="+mn-lt"/>
              <a:ea typeface="+mn-ea"/>
              <a:cs typeface="+mn-cs"/>
            </a:rPr>
            <a:t>0.5 1.5	Income per capita is very important; population has a weaker influence</a:t>
          </a:r>
        </a:p>
        <a:p>
          <a:r>
            <a:rPr lang="de-DE" sz="1200">
              <a:solidFill>
                <a:schemeClr val="dk1"/>
              </a:solidFill>
              <a:effectLst/>
              <a:latin typeface="+mn-lt"/>
              <a:ea typeface="+mn-ea"/>
              <a:cs typeface="+mn-cs"/>
            </a:rPr>
            <a:t>0 0	Same amount for all Member States</a:t>
          </a:r>
        </a:p>
        <a:p>
          <a:endParaRPr lang="de-DE" sz="1200">
            <a:solidFill>
              <a:schemeClr val="dk1"/>
            </a:solidFill>
            <a:effectLst/>
            <a:latin typeface="+mn-lt"/>
            <a:ea typeface="+mn-ea"/>
            <a:cs typeface="+mn-cs"/>
          </a:endParaRPr>
        </a:p>
        <a:p>
          <a:r>
            <a:rPr lang="de-DE" sz="1200" b="1">
              <a:solidFill>
                <a:schemeClr val="dk1"/>
              </a:solidFill>
              <a:effectLst/>
              <a:latin typeface="+mn-lt"/>
              <a:ea typeface="+mn-ea"/>
              <a:cs typeface="+mn-cs"/>
            </a:rPr>
            <a:t>If you are looking for a "balanced weighting":</a:t>
          </a:r>
          <a:endParaRPr lang="de-DE" sz="1200">
            <a:solidFill>
              <a:schemeClr val="dk1"/>
            </a:solidFill>
            <a:effectLst/>
            <a:latin typeface="+mn-lt"/>
            <a:ea typeface="+mn-ea"/>
            <a:cs typeface="+mn-cs"/>
          </a:endParaRPr>
        </a:p>
        <a:p>
          <a:r>
            <a:rPr lang="de-DE" sz="1200">
              <a:solidFill>
                <a:schemeClr val="dk1"/>
              </a:solidFill>
              <a:effectLst/>
              <a:latin typeface="+mn-lt"/>
              <a:ea typeface="+mn-ea"/>
              <a:cs typeface="+mn-cs"/>
            </a:rPr>
            <a:t>Then you should start </a:t>
          </a:r>
          <a:r>
            <a:rPr lang="de-DE" sz="1200" b="1">
              <a:solidFill>
                <a:schemeClr val="dk1"/>
              </a:solidFill>
              <a:effectLst/>
              <a:latin typeface="+mn-lt"/>
              <a:ea typeface="+mn-ea"/>
              <a:cs typeface="+mn-cs"/>
            </a:rPr>
            <a:t>with α=β=1</a:t>
          </a:r>
          <a:r>
            <a:rPr lang="de-DE" sz="1200">
              <a:solidFill>
                <a:schemeClr val="dk1"/>
              </a:solidFill>
              <a:effectLst/>
              <a:latin typeface="+mn-lt"/>
              <a:ea typeface="+mn-ea"/>
              <a:cs typeface="+mn-cs"/>
            </a:rPr>
            <a:t>. This is the "neutral" point at which both factors have the same effect.</a:t>
          </a:r>
        </a:p>
        <a:p>
          <a:r>
            <a:rPr lang="de-DE" sz="1200">
              <a:solidFill>
                <a:schemeClr val="dk1"/>
              </a:solidFill>
              <a:effectLst/>
              <a:latin typeface="+mn-lt"/>
              <a:ea typeface="+mn-ea"/>
              <a:cs typeface="+mn-cs"/>
            </a:rPr>
            <a:t>But since both exponents are combined multiplicatively, </a:t>
          </a:r>
          <a:r>
            <a:rPr lang="el-GR" sz="1200">
              <a:solidFill>
                <a:schemeClr val="dk1"/>
              </a:solidFill>
              <a:effectLst/>
              <a:latin typeface="+mn-lt"/>
              <a:ea typeface="+mn-ea"/>
              <a:cs typeface="+mn-cs"/>
            </a:rPr>
            <a:t>α = 2 </a:t>
          </a:r>
          <a:r>
            <a:rPr lang="de-DE" sz="1200">
              <a:solidFill>
                <a:schemeClr val="dk1"/>
              </a:solidFill>
              <a:effectLst/>
              <a:latin typeface="+mn-lt"/>
              <a:ea typeface="+mn-ea"/>
              <a:cs typeface="+mn-cs"/>
            </a:rPr>
            <a:t>and </a:t>
          </a:r>
          <a:r>
            <a:rPr lang="el-GR" sz="1200">
              <a:solidFill>
                <a:schemeClr val="dk1"/>
              </a:solidFill>
              <a:effectLst/>
              <a:latin typeface="+mn-lt"/>
              <a:ea typeface="+mn-ea"/>
              <a:cs typeface="+mn-cs"/>
            </a:rPr>
            <a:t>β = 1, </a:t>
          </a:r>
          <a:r>
            <a:rPr lang="de-DE" sz="1200">
              <a:solidFill>
                <a:schemeClr val="dk1"/>
              </a:solidFill>
              <a:effectLst/>
              <a:latin typeface="+mn-lt"/>
              <a:ea typeface="+mn-ea"/>
              <a:cs typeface="+mn-cs"/>
            </a:rPr>
            <a:t>for example, means that population has a quadratic effect, while income has only a linear effect — i.e. not “twice as important” in the linear sense.</a:t>
          </a:r>
        </a:p>
        <a:p>
          <a:endParaRPr lang="de-DE" sz="1200">
            <a:solidFill>
              <a:schemeClr val="dk1"/>
            </a:solidFill>
            <a:effectLst/>
            <a:latin typeface="+mn-lt"/>
            <a:ea typeface="+mn-ea"/>
            <a:cs typeface="+mn-cs"/>
          </a:endParaRPr>
        </a:p>
        <a:p>
          <a:r>
            <a:rPr lang="de-DE" sz="1200" b="1">
              <a:solidFill>
                <a:schemeClr val="dk1"/>
              </a:solidFill>
              <a:effectLst/>
              <a:latin typeface="+mn-lt"/>
              <a:ea typeface="+mn-ea"/>
              <a:cs typeface="+mn-cs"/>
            </a:rPr>
            <a:t>Recommendation:</a:t>
          </a:r>
          <a:endParaRPr lang="de-DE" sz="1200">
            <a:solidFill>
              <a:schemeClr val="dk1"/>
            </a:solidFill>
            <a:effectLst/>
            <a:latin typeface="+mn-lt"/>
            <a:ea typeface="+mn-ea"/>
            <a:cs typeface="+mn-cs"/>
          </a:endParaRPr>
        </a:p>
        <a:p>
          <a:r>
            <a:rPr lang="de-DE" sz="1200">
              <a:solidFill>
                <a:schemeClr val="dk1"/>
              </a:solidFill>
              <a:effectLst/>
              <a:latin typeface="+mn-lt"/>
              <a:ea typeface="+mn-ea"/>
              <a:cs typeface="+mn-cs"/>
            </a:rPr>
            <a:t>If you want income and population to have "equal" influence: Start with α=1, β=1. Then vary </a:t>
          </a:r>
          <a:r>
            <a:rPr lang="de-DE" sz="1200" b="1">
              <a:solidFill>
                <a:schemeClr val="dk1"/>
              </a:solidFill>
              <a:effectLst/>
              <a:latin typeface="+mn-lt"/>
              <a:ea typeface="+mn-ea"/>
              <a:cs typeface="+mn-cs"/>
            </a:rPr>
            <a:t>just one of the two parameters </a:t>
          </a:r>
          <a:r>
            <a:rPr lang="de-DE" sz="1200">
              <a:solidFill>
                <a:schemeClr val="dk1"/>
              </a:solidFill>
              <a:effectLst/>
              <a:latin typeface="+mn-lt"/>
              <a:ea typeface="+mn-ea"/>
              <a:cs typeface="+mn-cs"/>
            </a:rPr>
            <a:t>to see how the result changes.</a:t>
          </a:r>
          <a:endParaRPr lang="de-DE" sz="1200">
            <a:latin typeface="+mn-lt"/>
          </a:endParaRPr>
        </a:p>
      </xdr:txBody>
    </xdr:sp>
    <xdr:clientData/>
  </xdr:twoCellAnchor>
  <xdr:twoCellAnchor editAs="oneCell">
    <xdr:from>
      <xdr:col>0</xdr:col>
      <xdr:colOff>295256</xdr:colOff>
      <xdr:row>22</xdr:row>
      <xdr:rowOff>85716</xdr:rowOff>
    </xdr:from>
    <xdr:to>
      <xdr:col>4</xdr:col>
      <xdr:colOff>165209</xdr:colOff>
      <xdr:row>29</xdr:row>
      <xdr:rowOff>117839</xdr:rowOff>
    </xdr:to>
    <xdr:pic>
      <xdr:nvPicPr>
        <xdr:cNvPr id="6" name="Grafik 5">
          <a:extLst>
            <a:ext uri="{FF2B5EF4-FFF2-40B4-BE49-F238E27FC236}">
              <a16:creationId xmlns:a16="http://schemas.microsoft.com/office/drawing/2014/main" id="{E0767840-FF30-FF35-3AE8-6C20DF2B9D19}"/>
            </a:ext>
          </a:extLst>
        </xdr:cNvPr>
        <xdr:cNvPicPr>
          <a:picLocks noChangeAspect="1"/>
        </xdr:cNvPicPr>
      </xdr:nvPicPr>
      <xdr:blipFill>
        <a:blip xmlns:r="http://schemas.openxmlformats.org/officeDocument/2006/relationships" r:embed="rId1"/>
        <a:stretch>
          <a:fillRect/>
        </a:stretch>
      </xdr:blipFill>
      <xdr:spPr>
        <a:xfrm>
          <a:off x="295256" y="85716"/>
          <a:ext cx="2449586" cy="1365623"/>
        </a:xfrm>
        <a:prstGeom prst="rect">
          <a:avLst/>
        </a:prstGeom>
      </xdr:spPr>
    </xdr:pic>
    <xdr:clientData/>
  </xdr:twoCellAnchor>
  <xdr:twoCellAnchor>
    <xdr:from>
      <xdr:col>0</xdr:col>
      <xdr:colOff>291990</xdr:colOff>
      <xdr:row>1</xdr:row>
      <xdr:rowOff>2626</xdr:rowOff>
    </xdr:from>
    <xdr:to>
      <xdr:col>12</xdr:col>
      <xdr:colOff>672662</xdr:colOff>
      <xdr:row>21</xdr:row>
      <xdr:rowOff>131378</xdr:rowOff>
    </xdr:to>
    <xdr:sp macro="" textlink="">
      <xdr:nvSpPr>
        <xdr:cNvPr id="3" name="Textfeld 2">
          <a:extLst>
            <a:ext uri="{FF2B5EF4-FFF2-40B4-BE49-F238E27FC236}">
              <a16:creationId xmlns:a16="http://schemas.microsoft.com/office/drawing/2014/main" id="{4FC93B4F-9DF6-6E6F-1286-53C5534B3482}"/>
            </a:ext>
          </a:extLst>
        </xdr:cNvPr>
        <xdr:cNvSpPr txBox="1"/>
      </xdr:nvSpPr>
      <xdr:spPr>
        <a:xfrm>
          <a:off x="291990" y="134005"/>
          <a:ext cx="9058275" cy="3288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t>Share of revenue distributed according to emissions (</a:t>
          </a:r>
          <a:r>
            <a:rPr lang="de-DE" sz="1200" b="1" i="1"/>
            <a:t>S</a:t>
          </a:r>
          <a:r>
            <a:rPr lang="de-DE" sz="1200" b="1"/>
            <a:t>)</a:t>
          </a:r>
        </a:p>
        <a:p>
          <a:endParaRPr lang="de-DE" sz="1200" b="1"/>
        </a:p>
        <a:p>
          <a:r>
            <a:rPr lang="de-DE" sz="1200" b="0"/>
            <a:t>At the beginning, it would make sense to distribute a high proportion of revenues according to emissions.</a:t>
          </a:r>
        </a:p>
        <a:p>
          <a:endParaRPr lang="de-DE" sz="1200" b="0"/>
        </a:p>
        <a:p>
          <a:r>
            <a:rPr lang="de-DE" sz="1200" b="0"/>
            <a:t>It might make sense to lower this share over time. This would give every EU Member State an incentive to implement meaningful national measures. These include speeding up planning and approval processes, making it easier to install electric charging stations, introducing a speed limit on motorways in Germany, preventing socially problematic fossil lock-in, etc.</a:t>
          </a:r>
        </a:p>
        <a:p>
          <a:endParaRPr lang="de-DE" sz="1200" b="0"/>
        </a:p>
        <a:p>
          <a:r>
            <a:rPr lang="de-DE" sz="1200"/>
            <a:t>At the same time, the weighting of the population should be increased towards 1 (see</a:t>
          </a:r>
          <a:r>
            <a:rPr lang="de-DE" sz="1200" baseline="0"/>
            <a:t> below)</a:t>
          </a:r>
          <a:r>
            <a:rPr lang="de-DE" sz="1200"/>
            <a:t>.</a:t>
          </a:r>
        </a:p>
        <a:p>
          <a:endParaRPr lang="de-DE" sz="1200"/>
        </a:p>
        <a:p>
          <a:r>
            <a:rPr lang="de-DE" sz="1200"/>
            <a:t>In EU Member States where redistribution based on per capita income results in a lower climate dividend, it could make sense to make up the difference from their own budgets in order to maintain broad acceptance for effective CO2 prices in these countries as well.</a:t>
          </a:r>
        </a:p>
        <a:p>
          <a:endParaRPr lang="de-DE" sz="1200"/>
        </a:p>
        <a:p>
          <a:r>
            <a:rPr lang="de-DE" sz="1200"/>
            <a:t>This procedure could replace national CO2-related targets under the Effort Sharing Regulation (ESR) with an EU-wide hard cap. This would significantly increase the </a:t>
          </a:r>
          <a:r>
            <a:rPr lang="de-DE" sz="1200" b="1"/>
            <a:t>cost-effectiveness</a:t>
          </a:r>
          <a:r>
            <a:rPr lang="de-DE" sz="1200"/>
            <a:t> of EU climate policy, which would be a major advantage, particularly in the current very challenging geopolitical situation.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9525</xdr:rowOff>
    </xdr:from>
    <xdr:to>
      <xdr:col>12</xdr:col>
      <xdr:colOff>285750</xdr:colOff>
      <xdr:row>18</xdr:row>
      <xdr:rowOff>15039</xdr:rowOff>
    </xdr:to>
    <xdr:sp macro="" textlink="">
      <xdr:nvSpPr>
        <xdr:cNvPr id="2" name="Textfeld 1">
          <a:extLst>
            <a:ext uri="{FF2B5EF4-FFF2-40B4-BE49-F238E27FC236}">
              <a16:creationId xmlns:a16="http://schemas.microsoft.com/office/drawing/2014/main" id="{AD283646-2174-4CA8-AE6A-D028AB211FAB}"/>
            </a:ext>
          </a:extLst>
        </xdr:cNvPr>
        <xdr:cNvSpPr txBox="1"/>
      </xdr:nvSpPr>
      <xdr:spPr>
        <a:xfrm>
          <a:off x="285750" y="390525"/>
          <a:ext cx="8667750" cy="3053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1"/>
            <a:t>Limitations and data basis</a:t>
          </a:r>
        </a:p>
        <a:p>
          <a:endParaRPr lang="de-DE" sz="1200" b="1"/>
        </a:p>
        <a:p>
          <a:r>
            <a:rPr lang="de-DE" sz="1200" b="0"/>
            <a:t>The emission data used here (source: EEA) include all CO2 emissions from the use of fossil fuels and cement production, excluding international shipping and aviation (ISA). LULUCF is therefore not included.</a:t>
          </a:r>
        </a:p>
        <a:p>
          <a:endParaRPr lang="de-DE" sz="1200" b="0"/>
        </a:p>
        <a:p>
          <a:r>
            <a:rPr lang="de-DE" sz="1200" b="0"/>
            <a:t>To keep the model simple, the impact of the CO2 price is assumed to be linear, and emissions are assumed to decline by the same percentage in all EU Member States. The latter assumption in particular means that the results only reflect reality to a limited extent when CO2 prices are high. However, the basic mechanism can be clearly illustrated in this way.</a:t>
          </a:r>
        </a:p>
        <a:p>
          <a:endParaRPr lang="de-DE" sz="1200" b="0"/>
        </a:p>
        <a:p>
          <a:pPr marL="0" marR="0" lvl="0" indent="0" defTabSz="914400" eaLnBrk="1" fontAlgn="auto" latinLnBrk="0" hangingPunct="1">
            <a:lnSpc>
              <a:spcPct val="100000"/>
            </a:lnSpc>
            <a:spcBef>
              <a:spcPts val="0"/>
            </a:spcBef>
            <a:spcAft>
              <a:spcPts val="0"/>
            </a:spcAft>
            <a:buClrTx/>
            <a:buSzTx/>
            <a:buFontTx/>
            <a:buNone/>
            <a:tabLst/>
            <a:defRPr/>
          </a:pPr>
          <a:r>
            <a:rPr lang="de-DE" sz="1200" b="0"/>
            <a:t>To simulate the effect of the CO2 price, users enter the CO2 price that would lead to a 95 % reduction in CO2 emissions.</a:t>
          </a:r>
          <a:endParaRPr lang="de-DE" sz="1200" b="0" baseline="0"/>
        </a:p>
        <a:p>
          <a:pPr marL="0" marR="0" lvl="0" indent="0" defTabSz="914400" eaLnBrk="1" fontAlgn="auto" latinLnBrk="0" hangingPunct="1">
            <a:lnSpc>
              <a:spcPct val="100000"/>
            </a:lnSpc>
            <a:spcBef>
              <a:spcPts val="0"/>
            </a:spcBef>
            <a:spcAft>
              <a:spcPts val="0"/>
            </a:spcAft>
            <a:buClrTx/>
            <a:buSzTx/>
            <a:buFontTx/>
            <a:buNone/>
            <a:tabLst/>
            <a:defRPr/>
          </a:pPr>
          <a:endParaRPr lang="de-DE" sz="1200" b="0" baseline="0"/>
        </a:p>
        <a:p>
          <a:r>
            <a:rPr lang="de-DE" sz="1200"/>
            <a:t>For simplicity, 2023 emissions are used as the reference level for the model. In reality, parts of EU emissions were already subject to CO2 pricing in 2023. Existing CO2 prices and revenues are not modelled separately here. Instead, the CO2 price entered in this tool should be understood as the total uniform effective CO2 price in a stylised EU-wide pricing system, not as an additional surcharge on top of existing 2023 CO2 prices.</a:t>
          </a:r>
        </a:p>
        <a:p>
          <a:endParaRPr lang="de-DE" sz="1200" b="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188642</xdr:colOff>
      <xdr:row>1</xdr:row>
      <xdr:rowOff>107331</xdr:rowOff>
    </xdr:from>
    <xdr:ext cx="1739590" cy="961328"/>
    <mc:AlternateContent xmlns:mc="http://schemas.openxmlformats.org/markup-compatibility/2006" xmlns:a14="http://schemas.microsoft.com/office/drawing/2010/main">
      <mc:Choice Requires="a14">
        <xdr:sp macro="" textlink="">
          <xdr:nvSpPr>
            <xdr:cNvPr id="3" name="Textfeld 2">
              <a:extLst>
                <a:ext uri="{FF2B5EF4-FFF2-40B4-BE49-F238E27FC236}">
                  <a16:creationId xmlns:a16="http://schemas.microsoft.com/office/drawing/2014/main" id="{6E5A018D-8BB1-B172-D3EC-F4DA0C43AD5D}"/>
                </a:ext>
              </a:extLst>
            </xdr:cNvPr>
            <xdr:cNvSpPr txBox="1"/>
          </xdr:nvSpPr>
          <xdr:spPr>
            <a:xfrm>
              <a:off x="950642" y="297831"/>
              <a:ext cx="1739590" cy="961328"/>
            </a:xfrm>
            <a:prstGeom prst="rect">
              <a:avLst/>
            </a:prstGeom>
            <a:noFill/>
            <a:ln w="19050">
              <a:solidFill>
                <a:schemeClr val="accent6"/>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
                  </m:oMathParaPr>
                  <m:oMath xmlns:m="http://schemas.openxmlformats.org/officeDocument/2006/math">
                    <m:sSub>
                      <m:sSubPr>
                        <m:ctrlPr>
                          <a:rPr lang="de-DE" sz="1100" b="1" i="1">
                            <a:solidFill>
                              <a:schemeClr val="accent6"/>
                            </a:solidFill>
                            <a:latin typeface="Cambria Math" panose="02040503050406030204" pitchFamily="18" charset="0"/>
                          </a:rPr>
                        </m:ctrlPr>
                      </m:sSubPr>
                      <m:e>
                        <m:r>
                          <a:rPr lang="de-DE" sz="1100" b="1" i="1">
                            <a:solidFill>
                              <a:schemeClr val="accent6"/>
                            </a:solidFill>
                            <a:latin typeface="Cambria Math" panose="02040503050406030204" pitchFamily="18" charset="0"/>
                          </a:rPr>
                          <m:t>𝒘</m:t>
                        </m:r>
                      </m:e>
                      <m:sub>
                        <m:r>
                          <a:rPr lang="de-DE" sz="1100" b="1" i="1">
                            <a:solidFill>
                              <a:schemeClr val="accent6"/>
                            </a:solidFill>
                            <a:latin typeface="Cambria Math" panose="02040503050406030204" pitchFamily="18" charset="0"/>
                          </a:rPr>
                          <m:t>𝒊</m:t>
                        </m:r>
                      </m:sub>
                    </m:sSub>
                    <m:r>
                      <a:rPr lang="de-DE" sz="1100" b="0" i="1">
                        <a:latin typeface="Cambria Math" panose="02040503050406030204" pitchFamily="18" charset="0"/>
                      </a:rPr>
                      <m:t>=</m:t>
                    </m:r>
                    <m:f>
                      <m:fPr>
                        <m:ctrlPr>
                          <a:rPr lang="de-DE" sz="1100" b="0" i="1">
                            <a:latin typeface="Cambria Math" panose="02040503050406030204" pitchFamily="18" charset="0"/>
                          </a:rPr>
                        </m:ctrlPr>
                      </m:fPr>
                      <m:num>
                        <m:sSup>
                          <m:sSupPr>
                            <m:ctrlPr>
                              <a:rPr lang="de-DE" sz="1100" b="0" i="1">
                                <a:latin typeface="Cambria Math" panose="02040503050406030204" pitchFamily="18" charset="0"/>
                              </a:rPr>
                            </m:ctrlPr>
                          </m:sSupPr>
                          <m:e>
                            <m:sSub>
                              <m:sSubPr>
                                <m:ctrlPr>
                                  <a:rPr lang="de-DE" sz="1100" b="0" i="1">
                                    <a:latin typeface="Cambria Math" panose="02040503050406030204" pitchFamily="18" charset="0"/>
                                  </a:rPr>
                                </m:ctrlPr>
                              </m:sSubPr>
                              <m:e>
                                <m:r>
                                  <a:rPr lang="de-DE" sz="1100" b="0" i="1">
                                    <a:latin typeface="Cambria Math" panose="02040503050406030204" pitchFamily="18" charset="0"/>
                                  </a:rPr>
                                  <m:t>𝑃</m:t>
                                </m:r>
                              </m:e>
                              <m:sub>
                                <m:r>
                                  <a:rPr lang="de-DE" sz="1100" b="0" i="1">
                                    <a:latin typeface="Cambria Math" panose="02040503050406030204" pitchFamily="18" charset="0"/>
                                  </a:rPr>
                                  <m:t>𝑖</m:t>
                                </m:r>
                              </m:sub>
                            </m:sSub>
                          </m:e>
                          <m:sup>
                            <m:r>
                              <a:rPr lang="el-GR" sz="1100" b="0" i="1">
                                <a:latin typeface="Cambria Math" panose="02040503050406030204" pitchFamily="18" charset="0"/>
                              </a:rPr>
                              <m:t>𝛼</m:t>
                            </m:r>
                          </m:sup>
                        </m:sSup>
                        <m:r>
                          <a:rPr lang="de-DE" sz="1100" b="0" i="1">
                            <a:latin typeface="Cambria Math" panose="02040503050406030204" pitchFamily="18" charset="0"/>
                          </a:rPr>
                          <m:t>∗</m:t>
                        </m:r>
                        <m:sSup>
                          <m:sSupPr>
                            <m:ctrlPr>
                              <a:rPr lang="de-DE" sz="1100" b="0" i="1">
                                <a:latin typeface="Cambria Math" panose="02040503050406030204" pitchFamily="18" charset="0"/>
                              </a:rPr>
                            </m:ctrlPr>
                          </m:sSupPr>
                          <m:e>
                            <m:d>
                              <m:dPr>
                                <m:ctrlPr>
                                  <a:rPr lang="de-DE" sz="1100" b="0" i="1">
                                    <a:solidFill>
                                      <a:schemeClr val="tx1"/>
                                    </a:solidFill>
                                    <a:effectLst/>
                                    <a:latin typeface="Cambria Math" panose="02040503050406030204" pitchFamily="18" charset="0"/>
                                    <a:ea typeface="+mn-ea"/>
                                    <a:cs typeface="+mn-cs"/>
                                  </a:rPr>
                                </m:ctrlPr>
                              </m:dPr>
                              <m:e>
                                <m:f>
                                  <m:fPr>
                                    <m:ctrlPr>
                                      <a:rPr lang="de-DE" sz="1100" b="0" i="1">
                                        <a:solidFill>
                                          <a:schemeClr val="tx1"/>
                                        </a:solidFill>
                                        <a:effectLst/>
                                        <a:latin typeface="Cambria Math" panose="02040503050406030204" pitchFamily="18" charset="0"/>
                                        <a:ea typeface="+mn-ea"/>
                                        <a:cs typeface="+mn-cs"/>
                                      </a:rPr>
                                    </m:ctrlPr>
                                  </m:fPr>
                                  <m:num>
                                    <m:r>
                                      <a:rPr lang="de-DE" sz="1100" b="0" i="1">
                                        <a:solidFill>
                                          <a:schemeClr val="tx1"/>
                                        </a:solidFill>
                                        <a:effectLst/>
                                        <a:latin typeface="Cambria Math" panose="02040503050406030204" pitchFamily="18" charset="0"/>
                                        <a:ea typeface="+mn-ea"/>
                                        <a:cs typeface="+mn-cs"/>
                                      </a:rPr>
                                      <m:t>1</m:t>
                                    </m:r>
                                  </m:num>
                                  <m:den>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panose="02040503050406030204" pitchFamily="18" charset="0"/>
                                            <a:ea typeface="+mn-ea"/>
                                            <a:cs typeface="+mn-cs"/>
                                          </a:rPr>
                                          <m:t>𝐼</m:t>
                                        </m:r>
                                      </m:e>
                                      <m:sub>
                                        <m:r>
                                          <a:rPr lang="de-DE" sz="1100" b="0" i="1">
                                            <a:solidFill>
                                              <a:schemeClr val="tx1"/>
                                            </a:solidFill>
                                            <a:effectLst/>
                                            <a:latin typeface="Cambria Math" panose="02040503050406030204" pitchFamily="18" charset="0"/>
                                            <a:ea typeface="+mn-ea"/>
                                            <a:cs typeface="+mn-cs"/>
                                          </a:rPr>
                                          <m:t>𝑖</m:t>
                                        </m:r>
                                      </m:sub>
                                    </m:sSub>
                                  </m:den>
                                </m:f>
                              </m:e>
                            </m:d>
                          </m:e>
                          <m:sup>
                            <m:r>
                              <a:rPr lang="el-GR" sz="1100" b="0" i="1">
                                <a:latin typeface="Cambria Math" panose="02040503050406030204" pitchFamily="18" charset="0"/>
                              </a:rPr>
                              <m:t>𝛽</m:t>
                            </m:r>
                          </m:sup>
                        </m:sSup>
                      </m:num>
                      <m:den>
                        <m:nary>
                          <m:naryPr>
                            <m:chr m:val="∑"/>
                            <m:ctrlPr>
                              <a:rPr lang="de-DE" sz="1100" b="0" i="1">
                                <a:latin typeface="Cambria Math" panose="02040503050406030204" pitchFamily="18" charset="0"/>
                              </a:rPr>
                            </m:ctrlPr>
                          </m:naryPr>
                          <m:sub>
                            <m:r>
                              <m:rPr>
                                <m:brk m:alnAt="23"/>
                              </m:rPr>
                              <a:rPr lang="de-DE" sz="1100" b="0" i="1">
                                <a:latin typeface="Cambria Math" panose="02040503050406030204" pitchFamily="18" charset="0"/>
                              </a:rPr>
                              <m:t>𝑗</m:t>
                            </m:r>
                            <m:r>
                              <a:rPr lang="de-DE" sz="1100" b="0" i="1">
                                <a:latin typeface="Cambria Math" panose="02040503050406030204" pitchFamily="18" charset="0"/>
                              </a:rPr>
                              <m:t>=1</m:t>
                            </m:r>
                          </m:sub>
                          <m:sup>
                            <m:r>
                              <a:rPr lang="de-DE" sz="1100" b="0" i="1">
                                <a:latin typeface="Cambria Math" panose="02040503050406030204" pitchFamily="18" charset="0"/>
                              </a:rPr>
                              <m:t>𝑛</m:t>
                            </m:r>
                          </m:sup>
                          <m:e>
                            <m:sSup>
                              <m:sSupPr>
                                <m:ctrlPr>
                                  <a:rPr lang="de-DE" sz="1100" b="0" i="1">
                                    <a:latin typeface="Cambria Math" panose="02040503050406030204" pitchFamily="18" charset="0"/>
                                  </a:rPr>
                                </m:ctrlPr>
                              </m:sSupPr>
                              <m:e>
                                <m:sSub>
                                  <m:sSubPr>
                                    <m:ctrlPr>
                                      <a:rPr lang="de-DE" sz="1100" b="0" i="1">
                                        <a:latin typeface="Cambria Math" panose="02040503050406030204" pitchFamily="18" charset="0"/>
                                      </a:rPr>
                                    </m:ctrlPr>
                                  </m:sSubPr>
                                  <m:e>
                                    <m:r>
                                      <a:rPr lang="de-DE" sz="1100" b="0" i="1">
                                        <a:latin typeface="Cambria Math" panose="02040503050406030204" pitchFamily="18" charset="0"/>
                                      </a:rPr>
                                      <m:t>𝑃</m:t>
                                    </m:r>
                                  </m:e>
                                  <m:sub>
                                    <m:r>
                                      <a:rPr lang="de-DE" sz="1100" b="0" i="1">
                                        <a:latin typeface="Cambria Math" panose="02040503050406030204" pitchFamily="18" charset="0"/>
                                      </a:rPr>
                                      <m:t>𝑗</m:t>
                                    </m:r>
                                  </m:sub>
                                </m:sSub>
                              </m:e>
                              <m:sup>
                                <m:r>
                                  <a:rPr lang="el-GR" sz="1100" b="0" i="1">
                                    <a:solidFill>
                                      <a:schemeClr val="tx1"/>
                                    </a:solidFill>
                                    <a:effectLst/>
                                    <a:latin typeface="Cambria Math" panose="02040503050406030204" pitchFamily="18" charset="0"/>
                                    <a:ea typeface="+mn-ea"/>
                                    <a:cs typeface="+mn-cs"/>
                                  </a:rPr>
                                  <m:t>𝛼</m:t>
                                </m:r>
                              </m:sup>
                            </m:sSup>
                            <m:r>
                              <a:rPr lang="de-DE" sz="1100" b="0" i="1">
                                <a:latin typeface="Cambria Math" panose="02040503050406030204" pitchFamily="18" charset="0"/>
                              </a:rPr>
                              <m:t>∗</m:t>
                            </m:r>
                            <m:sSup>
                              <m:sSupPr>
                                <m:ctrlPr>
                                  <a:rPr lang="de-DE" sz="1100" b="0" i="1">
                                    <a:latin typeface="Cambria Math" panose="02040503050406030204" pitchFamily="18" charset="0"/>
                                  </a:rPr>
                                </m:ctrlPr>
                              </m:sSupPr>
                              <m:e>
                                <m:d>
                                  <m:dPr>
                                    <m:ctrlPr>
                                      <a:rPr lang="de-DE" sz="1100" b="0" i="1">
                                        <a:solidFill>
                                          <a:schemeClr val="tx1"/>
                                        </a:solidFill>
                                        <a:effectLst/>
                                        <a:latin typeface="Cambria Math" panose="02040503050406030204" pitchFamily="18" charset="0"/>
                                        <a:ea typeface="+mn-ea"/>
                                        <a:cs typeface="+mn-cs"/>
                                      </a:rPr>
                                    </m:ctrlPr>
                                  </m:dPr>
                                  <m:e>
                                    <m:f>
                                      <m:fPr>
                                        <m:ctrlPr>
                                          <a:rPr lang="de-DE" sz="1100" b="0" i="1">
                                            <a:solidFill>
                                              <a:schemeClr val="tx1"/>
                                            </a:solidFill>
                                            <a:effectLst/>
                                            <a:latin typeface="Cambria Math" panose="02040503050406030204" pitchFamily="18" charset="0"/>
                                            <a:ea typeface="+mn-ea"/>
                                            <a:cs typeface="+mn-cs"/>
                                          </a:rPr>
                                        </m:ctrlPr>
                                      </m:fPr>
                                      <m:num>
                                        <m:r>
                                          <a:rPr lang="de-DE" sz="1100" b="0" i="1">
                                            <a:solidFill>
                                              <a:schemeClr val="tx1"/>
                                            </a:solidFill>
                                            <a:effectLst/>
                                            <a:latin typeface="Cambria Math" panose="02040503050406030204" pitchFamily="18" charset="0"/>
                                            <a:ea typeface="+mn-ea"/>
                                            <a:cs typeface="+mn-cs"/>
                                          </a:rPr>
                                          <m:t>1</m:t>
                                        </m:r>
                                      </m:num>
                                      <m:den>
                                        <m:sSub>
                                          <m:sSubPr>
                                            <m:ctrlPr>
                                              <a:rPr lang="de-DE" sz="1100" b="0" i="1">
                                                <a:solidFill>
                                                  <a:schemeClr val="tx1"/>
                                                </a:solidFill>
                                                <a:effectLst/>
                                                <a:latin typeface="Cambria Math" panose="02040503050406030204" pitchFamily="18" charset="0"/>
                                                <a:ea typeface="+mn-ea"/>
                                                <a:cs typeface="+mn-cs"/>
                                              </a:rPr>
                                            </m:ctrlPr>
                                          </m:sSubPr>
                                          <m:e>
                                            <m:r>
                                              <a:rPr lang="de-DE" sz="1100" b="0" i="1">
                                                <a:solidFill>
                                                  <a:schemeClr val="tx1"/>
                                                </a:solidFill>
                                                <a:effectLst/>
                                                <a:latin typeface="Cambria Math" panose="02040503050406030204" pitchFamily="18" charset="0"/>
                                                <a:ea typeface="+mn-ea"/>
                                                <a:cs typeface="+mn-cs"/>
                                              </a:rPr>
                                              <m:t>𝐼</m:t>
                                            </m:r>
                                          </m:e>
                                          <m:sub>
                                            <m:r>
                                              <a:rPr lang="de-DE" sz="1100" b="0" i="1">
                                                <a:solidFill>
                                                  <a:schemeClr val="tx1"/>
                                                </a:solidFill>
                                                <a:effectLst/>
                                                <a:latin typeface="Cambria Math" panose="02040503050406030204" pitchFamily="18" charset="0"/>
                                                <a:ea typeface="+mn-ea"/>
                                                <a:cs typeface="+mn-cs"/>
                                              </a:rPr>
                                              <m:t>𝑗</m:t>
                                            </m:r>
                                          </m:sub>
                                        </m:sSub>
                                      </m:den>
                                    </m:f>
                                  </m:e>
                                </m:d>
                              </m:e>
                              <m:sup>
                                <m:r>
                                  <a:rPr lang="el-GR" sz="1100" b="0" i="1">
                                    <a:solidFill>
                                      <a:schemeClr val="tx1"/>
                                    </a:solidFill>
                                    <a:effectLst/>
                                    <a:latin typeface="Cambria Math" panose="02040503050406030204" pitchFamily="18" charset="0"/>
                                    <a:ea typeface="+mn-ea"/>
                                    <a:cs typeface="+mn-cs"/>
                                  </a:rPr>
                                  <m:t>𝛽</m:t>
                                </m:r>
                              </m:sup>
                            </m:sSup>
                          </m:e>
                        </m:nary>
                      </m:den>
                    </m:f>
                  </m:oMath>
                </m:oMathPara>
              </a14:m>
              <a:endParaRPr lang="de-DE" sz="1100"/>
            </a:p>
          </xdr:txBody>
        </xdr:sp>
      </mc:Choice>
      <mc:Fallback xmlns="">
        <xdr:sp macro="" textlink="">
          <xdr:nvSpPr>
            <xdr:cNvPr id="3" name="Textfeld 2">
              <a:extLst>
                <a:ext uri="{FF2B5EF4-FFF2-40B4-BE49-F238E27FC236}">
                  <a16:creationId xmlns:a16="http://schemas.microsoft.com/office/drawing/2014/main" id="{6E5A018D-8BB1-B172-D3EC-F4DA0C43AD5D}"/>
                </a:ext>
              </a:extLst>
            </xdr:cNvPr>
            <xdr:cNvSpPr txBox="1"/>
          </xdr:nvSpPr>
          <xdr:spPr>
            <a:xfrm>
              <a:off x="950642" y="297831"/>
              <a:ext cx="1739590" cy="961328"/>
            </a:xfrm>
            <a:prstGeom prst="rect">
              <a:avLst/>
            </a:prstGeom>
            <a:noFill/>
            <a:ln w="19050">
              <a:solidFill>
                <a:schemeClr val="accent6"/>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1100" b="1" i="0">
                  <a:solidFill>
                    <a:schemeClr val="accent6"/>
                  </a:solidFill>
                  <a:latin typeface="Cambria Math" panose="02040503050406030204" pitchFamily="18" charset="0"/>
                </a:rPr>
                <a:t>𝒘_𝒊</a:t>
              </a:r>
              <a:r>
                <a:rPr lang="de-DE" sz="1100" b="0" i="0">
                  <a:latin typeface="Cambria Math" panose="02040503050406030204" pitchFamily="18" charset="0"/>
                </a:rPr>
                <a:t>=(〖𝑃_𝑖〗^</a:t>
              </a:r>
              <a:r>
                <a:rPr lang="el-GR" sz="1100" b="0" i="0">
                  <a:latin typeface="Cambria Math" panose="02040503050406030204" pitchFamily="18" charset="0"/>
                </a:rPr>
                <a:t>𝛼</a:t>
              </a:r>
              <a:r>
                <a:rPr lang="de-DE" sz="1100" b="0" i="0">
                  <a:latin typeface="Cambria Math" panose="02040503050406030204" pitchFamily="18" charset="0"/>
                </a:rPr>
                <a:t>∗</a:t>
              </a:r>
              <a:r>
                <a:rPr lang="de-DE" sz="1100" b="0" i="0">
                  <a:solidFill>
                    <a:schemeClr val="tx1"/>
                  </a:solidFill>
                  <a:effectLst/>
                  <a:latin typeface="Cambria Math" panose="02040503050406030204" pitchFamily="18" charset="0"/>
                  <a:ea typeface="+mn-ea"/>
                  <a:cs typeface="+mn-cs"/>
                </a:rPr>
                <a:t>(1/𝐼_𝑖 )^</a:t>
              </a:r>
              <a:r>
                <a:rPr lang="el-GR" sz="1100" b="0" i="0">
                  <a:latin typeface="Cambria Math" panose="02040503050406030204" pitchFamily="18" charset="0"/>
                </a:rPr>
                <a:t>𝛽</a:t>
              </a:r>
              <a:r>
                <a:rPr lang="de-DE" sz="1100" b="0" i="0">
                  <a:latin typeface="Cambria Math" panose="02040503050406030204" pitchFamily="18" charset="0"/>
                </a:rPr>
                <a:t>)/(∑_(𝑗=1)^𝑛</a:t>
              </a:r>
              <a:r>
                <a:rPr lang="el-GR" sz="1100" b="0" i="0">
                  <a:solidFill>
                    <a:schemeClr val="tx1"/>
                  </a:solidFill>
                  <a:effectLst/>
                  <a:latin typeface="Cambria Math" panose="02040503050406030204" pitchFamily="18" charset="0"/>
                  <a:ea typeface="+mn-ea"/>
                  <a:cs typeface="+mn-cs"/>
                </a:rPr>
                <a:t>▒</a:t>
              </a:r>
              <a:r>
                <a:rPr lang="de-DE" sz="1100" b="0" i="0">
                  <a:solidFill>
                    <a:schemeClr val="tx1"/>
                  </a:solidFill>
                  <a:effectLst/>
                  <a:latin typeface="Cambria Math" panose="02040503050406030204" pitchFamily="18" charset="0"/>
                  <a:ea typeface="+mn-ea"/>
                  <a:cs typeface="+mn-cs"/>
                </a:rPr>
                <a:t>〖〖</a:t>
              </a:r>
              <a:r>
                <a:rPr lang="de-DE" sz="1100" b="0" i="0">
                  <a:latin typeface="Cambria Math" panose="02040503050406030204" pitchFamily="18" charset="0"/>
                </a:rPr>
                <a:t>𝑃_𝑗〗^</a:t>
              </a:r>
              <a:r>
                <a:rPr lang="el-GR" sz="1100" b="0" i="0">
                  <a:solidFill>
                    <a:schemeClr val="tx1"/>
                  </a:solidFill>
                  <a:effectLst/>
                  <a:latin typeface="Cambria Math" panose="02040503050406030204" pitchFamily="18" charset="0"/>
                  <a:ea typeface="+mn-ea"/>
                  <a:cs typeface="+mn-cs"/>
                </a:rPr>
                <a:t>𝛼</a:t>
              </a:r>
              <a:r>
                <a:rPr lang="de-DE" sz="1100" b="0" i="0">
                  <a:latin typeface="Cambria Math" panose="02040503050406030204" pitchFamily="18" charset="0"/>
                </a:rPr>
                <a:t>∗</a:t>
              </a:r>
              <a:r>
                <a:rPr lang="de-DE" sz="1100" b="0" i="0">
                  <a:solidFill>
                    <a:schemeClr val="tx1"/>
                  </a:solidFill>
                  <a:effectLst/>
                  <a:latin typeface="Cambria Math" panose="02040503050406030204" pitchFamily="18" charset="0"/>
                  <a:ea typeface="+mn-ea"/>
                  <a:cs typeface="+mn-cs"/>
                </a:rPr>
                <a:t>(1/𝐼_𝑗 )^</a:t>
              </a:r>
              <a:r>
                <a:rPr lang="el-GR" sz="1100" b="0" i="0">
                  <a:solidFill>
                    <a:schemeClr val="tx1"/>
                  </a:solidFill>
                  <a:effectLst/>
                  <a:latin typeface="Cambria Math" panose="02040503050406030204" pitchFamily="18" charset="0"/>
                  <a:ea typeface="+mn-ea"/>
                  <a:cs typeface="+mn-cs"/>
                </a:rPr>
                <a:t>𝛽 </a:t>
              </a:r>
              <a:r>
                <a:rPr lang="de-DE" sz="1100" b="0" i="0">
                  <a:solidFill>
                    <a:schemeClr val="tx1"/>
                  </a:solidFill>
                  <a:effectLst/>
                  <a:latin typeface="Cambria Math" panose="02040503050406030204" pitchFamily="18" charset="0"/>
                  <a:ea typeface="+mn-ea"/>
                  <a:cs typeface="+mn-cs"/>
                </a:rPr>
                <a:t>〗)</a:t>
              </a:r>
              <a:endParaRPr lang="de-DE" sz="1100"/>
            </a:p>
          </xdr:txBody>
        </xdr:sp>
      </mc:Fallback>
    </mc:AlternateContent>
    <xdr:clientData/>
  </xdr:oneCellAnchor>
  <xdr:oneCellAnchor>
    <xdr:from>
      <xdr:col>1</xdr:col>
      <xdr:colOff>105007</xdr:colOff>
      <xdr:row>8</xdr:row>
      <xdr:rowOff>23697</xdr:rowOff>
    </xdr:from>
    <xdr:ext cx="1976553" cy="654669"/>
    <mc:AlternateContent xmlns:mc="http://schemas.openxmlformats.org/markup-compatibility/2006" xmlns:a14="http://schemas.microsoft.com/office/drawing/2010/main">
      <mc:Choice Requires="a14">
        <xdr:sp macro="" textlink="">
          <xdr:nvSpPr>
            <xdr:cNvPr id="4" name="Textfeld 3">
              <a:extLst>
                <a:ext uri="{FF2B5EF4-FFF2-40B4-BE49-F238E27FC236}">
                  <a16:creationId xmlns:a16="http://schemas.microsoft.com/office/drawing/2014/main" id="{0A656374-1975-D1F2-AF19-BE872AFA916F}"/>
                </a:ext>
              </a:extLst>
            </xdr:cNvPr>
            <xdr:cNvSpPr txBox="1"/>
          </xdr:nvSpPr>
          <xdr:spPr>
            <a:xfrm>
              <a:off x="867007" y="1547697"/>
              <a:ext cx="1976553" cy="654669"/>
            </a:xfrm>
            <a:prstGeom prst="rect">
              <a:avLst/>
            </a:prstGeom>
            <a:noFill/>
            <a:ln w="1905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14:m>
                <m:oMathPara xmlns:m="http://schemas.openxmlformats.org/officeDocument/2006/math">
                  <m:oMathParaPr>
                    <m:jc m:val="centerGroup"/>
                  </m:oMathParaPr>
                  <m:oMath xmlns:m="http://schemas.openxmlformats.org/officeDocument/2006/math">
                    <m:sSub>
                      <m:sSubPr>
                        <m:ctrlPr>
                          <a:rPr lang="de-DE" sz="1400" b="1" i="1">
                            <a:solidFill>
                              <a:schemeClr val="accent1"/>
                            </a:solidFill>
                            <a:latin typeface="Cambria Math" panose="02040503050406030204" pitchFamily="18" charset="0"/>
                          </a:rPr>
                        </m:ctrlPr>
                      </m:sSubPr>
                      <m:e>
                        <m:r>
                          <a:rPr lang="de-DE" sz="1400" b="1" i="1">
                            <a:solidFill>
                              <a:schemeClr val="accent1"/>
                            </a:solidFill>
                            <a:latin typeface="Cambria Math" panose="02040503050406030204" pitchFamily="18" charset="0"/>
                          </a:rPr>
                          <m:t>𝑹</m:t>
                        </m:r>
                      </m:e>
                      <m:sub>
                        <m:r>
                          <a:rPr lang="de-DE" sz="1400" b="1" i="1">
                            <a:solidFill>
                              <a:schemeClr val="accent1"/>
                            </a:solidFill>
                            <a:latin typeface="Cambria Math" panose="02040503050406030204" pitchFamily="18" charset="0"/>
                          </a:rPr>
                          <m:t>𝒊</m:t>
                        </m:r>
                      </m:sub>
                    </m:sSub>
                    <m:r>
                      <a:rPr lang="de-DE" sz="1400" b="0" i="1">
                        <a:latin typeface="Cambria Math" panose="02040503050406030204" pitchFamily="18" charset="0"/>
                      </a:rPr>
                      <m:t>=</m:t>
                    </m:r>
                    <m:sSub>
                      <m:sSubPr>
                        <m:ctrlPr>
                          <a:rPr lang="de-DE" sz="1400" b="1" i="1">
                            <a:solidFill>
                              <a:srgbClr val="FF0000"/>
                            </a:solidFill>
                            <a:latin typeface="Cambria Math" panose="02040503050406030204" pitchFamily="18" charset="0"/>
                          </a:rPr>
                        </m:ctrlPr>
                      </m:sSubPr>
                      <m:e>
                        <m:r>
                          <a:rPr lang="de-DE" sz="1400" b="1" i="1">
                            <a:solidFill>
                              <a:srgbClr val="FF0000"/>
                            </a:solidFill>
                            <a:latin typeface="Cambria Math" panose="02040503050406030204" pitchFamily="18" charset="0"/>
                          </a:rPr>
                          <m:t>𝒔</m:t>
                        </m:r>
                      </m:e>
                      <m:sub>
                        <m:r>
                          <a:rPr lang="de-DE" sz="1400" b="1" i="1">
                            <a:solidFill>
                              <a:srgbClr val="FF0000"/>
                            </a:solidFill>
                            <a:latin typeface="Cambria Math" panose="02040503050406030204" pitchFamily="18" charset="0"/>
                          </a:rPr>
                          <m:t>𝒊</m:t>
                        </m:r>
                      </m:sub>
                    </m:sSub>
                    <m:r>
                      <a:rPr lang="de-DE" sz="1400" b="0" i="1">
                        <a:latin typeface="Cambria Math" panose="02040503050406030204" pitchFamily="18" charset="0"/>
                      </a:rPr>
                      <m:t>∗</m:t>
                    </m:r>
                    <m:sSub>
                      <m:sSubPr>
                        <m:ctrlPr>
                          <a:rPr lang="de-DE" sz="1400" b="1" i="1">
                            <a:solidFill>
                              <a:srgbClr val="0070C0"/>
                            </a:solidFill>
                            <a:latin typeface="Cambria Math" panose="02040503050406030204" pitchFamily="18" charset="0"/>
                          </a:rPr>
                        </m:ctrlPr>
                      </m:sSubPr>
                      <m:e>
                        <m:r>
                          <a:rPr lang="de-DE" sz="1400" b="1" i="1">
                            <a:solidFill>
                              <a:srgbClr val="0070C0"/>
                            </a:solidFill>
                            <a:latin typeface="Cambria Math" panose="02040503050406030204" pitchFamily="18" charset="0"/>
                          </a:rPr>
                          <m:t>𝑹</m:t>
                        </m:r>
                      </m:e>
                      <m:sub>
                        <m:r>
                          <a:rPr lang="de-DE" sz="1400" b="1" i="1">
                            <a:solidFill>
                              <a:srgbClr val="0070C0"/>
                            </a:solidFill>
                            <a:latin typeface="Cambria Math" panose="02040503050406030204" pitchFamily="18" charset="0"/>
                          </a:rPr>
                          <m:t>𝑬</m:t>
                        </m:r>
                      </m:sub>
                    </m:sSub>
                    <m:r>
                      <a:rPr lang="de-DE" sz="1400" b="0" i="1">
                        <a:latin typeface="Cambria Math" panose="02040503050406030204" pitchFamily="18" charset="0"/>
                      </a:rPr>
                      <m:t>+</m:t>
                    </m:r>
                    <m:sSub>
                      <m:sSubPr>
                        <m:ctrlPr>
                          <a:rPr lang="de-DE" sz="1400" b="1" i="1">
                            <a:solidFill>
                              <a:schemeClr val="accent6"/>
                            </a:solidFill>
                            <a:latin typeface="Cambria Math" panose="02040503050406030204" pitchFamily="18" charset="0"/>
                          </a:rPr>
                        </m:ctrlPr>
                      </m:sSubPr>
                      <m:e>
                        <m:r>
                          <a:rPr lang="de-DE" sz="1400" b="1" i="1">
                            <a:solidFill>
                              <a:schemeClr val="accent6"/>
                            </a:solidFill>
                            <a:latin typeface="Cambria Math" panose="02040503050406030204" pitchFamily="18" charset="0"/>
                          </a:rPr>
                          <m:t>𝒘</m:t>
                        </m:r>
                      </m:e>
                      <m:sub>
                        <m:r>
                          <a:rPr lang="de-DE" sz="1400" b="1" i="1">
                            <a:solidFill>
                              <a:schemeClr val="accent6"/>
                            </a:solidFill>
                            <a:latin typeface="Cambria Math" panose="02040503050406030204" pitchFamily="18" charset="0"/>
                          </a:rPr>
                          <m:t>𝒊</m:t>
                        </m:r>
                      </m:sub>
                    </m:sSub>
                    <m:r>
                      <a:rPr lang="de-DE" sz="1400" b="0" i="1">
                        <a:latin typeface="Cambria Math" panose="02040503050406030204" pitchFamily="18" charset="0"/>
                      </a:rPr>
                      <m:t>∗</m:t>
                    </m:r>
                    <m:sSub>
                      <m:sSubPr>
                        <m:ctrlPr>
                          <a:rPr lang="de-DE" sz="1400" b="1" i="1">
                            <a:solidFill>
                              <a:srgbClr val="00B050"/>
                            </a:solidFill>
                            <a:latin typeface="Cambria Math" panose="02040503050406030204" pitchFamily="18" charset="0"/>
                          </a:rPr>
                        </m:ctrlPr>
                      </m:sSubPr>
                      <m:e>
                        <m:r>
                          <a:rPr lang="de-DE" sz="1400" b="1" i="1">
                            <a:solidFill>
                              <a:srgbClr val="00B050"/>
                            </a:solidFill>
                            <a:latin typeface="Cambria Math" panose="02040503050406030204" pitchFamily="18" charset="0"/>
                          </a:rPr>
                          <m:t>𝑹</m:t>
                        </m:r>
                      </m:e>
                      <m:sub>
                        <m:r>
                          <a:rPr lang="de-DE" sz="1400" b="1" i="1">
                            <a:solidFill>
                              <a:srgbClr val="00B050"/>
                            </a:solidFill>
                            <a:latin typeface="Cambria Math" panose="02040503050406030204" pitchFamily="18" charset="0"/>
                          </a:rPr>
                          <m:t>𝑷</m:t>
                        </m:r>
                      </m:sub>
                    </m:sSub>
                  </m:oMath>
                </m:oMathPara>
              </a14:m>
              <a:endParaRPr lang="de-DE" sz="1400" b="1"/>
            </a:p>
          </xdr:txBody>
        </xdr:sp>
      </mc:Choice>
      <mc:Fallback xmlns="">
        <xdr:sp macro="" textlink="">
          <xdr:nvSpPr>
            <xdr:cNvPr id="4" name="Textfeld 3">
              <a:extLst>
                <a:ext uri="{FF2B5EF4-FFF2-40B4-BE49-F238E27FC236}">
                  <a16:creationId xmlns:a16="http://schemas.microsoft.com/office/drawing/2014/main" id="{0A656374-1975-D1F2-AF19-BE872AFA916F}"/>
                </a:ext>
              </a:extLst>
            </xdr:cNvPr>
            <xdr:cNvSpPr txBox="1"/>
          </xdr:nvSpPr>
          <xdr:spPr>
            <a:xfrm>
              <a:off x="867007" y="1547697"/>
              <a:ext cx="1976553" cy="654669"/>
            </a:xfrm>
            <a:prstGeom prst="rect">
              <a:avLst/>
            </a:prstGeom>
            <a:noFill/>
            <a:ln w="19050">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a:r>
                <a:rPr lang="de-DE" sz="1400" b="1" i="0">
                  <a:solidFill>
                    <a:schemeClr val="accent1"/>
                  </a:solidFill>
                  <a:latin typeface="Cambria Math" panose="02040503050406030204" pitchFamily="18" charset="0"/>
                </a:rPr>
                <a:t>𝑹_𝒊</a:t>
              </a:r>
              <a:r>
                <a:rPr lang="de-DE" sz="1400" b="0" i="0">
                  <a:latin typeface="Cambria Math" panose="02040503050406030204" pitchFamily="18" charset="0"/>
                </a:rPr>
                <a:t>=</a:t>
              </a:r>
              <a:r>
                <a:rPr lang="de-DE" sz="1400" b="1" i="0">
                  <a:solidFill>
                    <a:srgbClr val="FF0000"/>
                  </a:solidFill>
                  <a:latin typeface="Cambria Math" panose="02040503050406030204" pitchFamily="18" charset="0"/>
                </a:rPr>
                <a:t>𝒔_𝒊</a:t>
              </a:r>
              <a:r>
                <a:rPr lang="de-DE" sz="1400" b="0" i="0">
                  <a:latin typeface="Cambria Math" panose="02040503050406030204" pitchFamily="18" charset="0"/>
                </a:rPr>
                <a:t>∗</a:t>
              </a:r>
              <a:r>
                <a:rPr lang="de-DE" sz="1400" b="1" i="0">
                  <a:solidFill>
                    <a:srgbClr val="0070C0"/>
                  </a:solidFill>
                  <a:latin typeface="Cambria Math" panose="02040503050406030204" pitchFamily="18" charset="0"/>
                </a:rPr>
                <a:t>𝑹_𝑬</a:t>
              </a:r>
              <a:r>
                <a:rPr lang="de-DE" sz="1400" b="0" i="0">
                  <a:latin typeface="Cambria Math" panose="02040503050406030204" pitchFamily="18" charset="0"/>
                </a:rPr>
                <a:t>+</a:t>
              </a:r>
              <a:r>
                <a:rPr lang="de-DE" sz="1400" b="1" i="0">
                  <a:solidFill>
                    <a:schemeClr val="accent6"/>
                  </a:solidFill>
                  <a:latin typeface="Cambria Math" panose="02040503050406030204" pitchFamily="18" charset="0"/>
                </a:rPr>
                <a:t>𝒘_𝒊</a:t>
              </a:r>
              <a:r>
                <a:rPr lang="de-DE" sz="1400" b="0" i="0">
                  <a:latin typeface="Cambria Math" panose="02040503050406030204" pitchFamily="18" charset="0"/>
                </a:rPr>
                <a:t>∗</a:t>
              </a:r>
              <a:r>
                <a:rPr lang="de-DE" sz="1400" b="1" i="0">
                  <a:solidFill>
                    <a:srgbClr val="00B050"/>
                  </a:solidFill>
                  <a:latin typeface="Cambria Math" panose="02040503050406030204" pitchFamily="18" charset="0"/>
                </a:rPr>
                <a:t>𝑹_𝑷</a:t>
              </a:r>
              <a:endParaRPr lang="de-DE" sz="1400" b="1"/>
            </a:p>
          </xdr:txBody>
        </xdr:sp>
      </mc:Fallback>
    </mc:AlternateContent>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hyperlink" Target="mailto:save-the-climate@online.ms?subject=EU%20climate%20dividend" TargetMode="External"/><Relationship Id="rId2" Type="http://schemas.openxmlformats.org/officeDocument/2006/relationships/hyperlink" Target="http://www.save-the-climate.info/" TargetMode="External"/><Relationship Id="rId1" Type="http://schemas.openxmlformats.org/officeDocument/2006/relationships/hyperlink" Target="mailto:save-the-climate@online.ms?subject=national%20CO2%20budget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909DF-063F-444C-8A94-8B74A04D2CCB}">
  <sheetPr>
    <tabColor theme="4"/>
  </sheetPr>
  <dimension ref="B1:Z52"/>
  <sheetViews>
    <sheetView tabSelected="1" zoomScale="160" zoomScaleNormal="160" workbookViewId="0">
      <selection activeCell="I4" sqref="I4"/>
    </sheetView>
  </sheetViews>
  <sheetFormatPr baseColWidth="10" defaultColWidth="9.140625" defaultRowHeight="15" x14ac:dyDescent="0.25"/>
  <cols>
    <col min="1" max="1" width="1.85546875" customWidth="1"/>
    <col min="2" max="2" width="12.85546875" customWidth="1"/>
    <col min="3" max="3" width="9.7109375" bestFit="1" customWidth="1"/>
    <col min="4" max="4" width="7.5703125" customWidth="1"/>
    <col min="5" max="5" width="10.7109375" bestFit="1" customWidth="1"/>
    <col min="6" max="6" width="7.140625" bestFit="1" customWidth="1"/>
    <col min="7" max="7" width="7.5703125" customWidth="1"/>
    <col min="8" max="8" width="10.28515625" customWidth="1"/>
    <col min="9" max="9" width="9.5703125" bestFit="1" customWidth="1"/>
    <col min="10" max="10" width="12.28515625" customWidth="1"/>
    <col min="11" max="13" width="11.28515625" customWidth="1"/>
    <col min="14" max="14" width="9" customWidth="1"/>
    <col min="15" max="15" width="11.28515625" customWidth="1"/>
    <col min="16" max="16" width="9.5703125" bestFit="1" customWidth="1"/>
    <col min="17" max="17" width="12.7109375" customWidth="1"/>
    <col min="18" max="18" width="9.85546875" bestFit="1" customWidth="1"/>
    <col min="19" max="19" width="12.140625" customWidth="1"/>
    <col min="20" max="20" width="12.85546875" bestFit="1" customWidth="1"/>
    <col min="21" max="21" width="6.140625" bestFit="1" customWidth="1"/>
    <col min="22" max="22" width="4.5703125" customWidth="1"/>
  </cols>
  <sheetData>
    <row r="1" spans="2:12" ht="10.5" customHeight="1" thickBot="1" x14ac:dyDescent="0.3"/>
    <row r="2" spans="2:12" ht="24.75" thickTop="1" thickBot="1" x14ac:dyDescent="0.4">
      <c r="B2" s="115" t="s">
        <v>129</v>
      </c>
      <c r="C2" s="116"/>
      <c r="D2" s="116"/>
      <c r="E2" s="116"/>
      <c r="F2" s="116"/>
      <c r="G2" s="117"/>
      <c r="I2" s="139" t="s">
        <v>192</v>
      </c>
      <c r="J2" s="139"/>
      <c r="K2" s="139"/>
      <c r="L2" s="139"/>
    </row>
    <row r="3" spans="2:12" ht="12.75" customHeight="1" thickTop="1" x14ac:dyDescent="0.25"/>
    <row r="4" spans="2:12" x14ac:dyDescent="0.25">
      <c r="B4" s="14" t="s">
        <v>126</v>
      </c>
      <c r="C4" s="15"/>
      <c r="D4" s="15"/>
      <c r="E4" s="15"/>
      <c r="F4" s="15"/>
      <c r="G4" s="15"/>
      <c r="H4" s="15"/>
      <c r="I4" s="52">
        <v>65</v>
      </c>
      <c r="J4" s="1"/>
      <c r="K4" s="123" t="s">
        <v>145</v>
      </c>
      <c r="L4" s="124"/>
    </row>
    <row r="5" spans="2:12" x14ac:dyDescent="0.25">
      <c r="B5" s="125" t="s">
        <v>127</v>
      </c>
      <c r="C5" s="126"/>
      <c r="D5" s="126"/>
      <c r="E5" s="126"/>
      <c r="F5" s="126"/>
      <c r="G5" s="126"/>
      <c r="H5" s="127"/>
      <c r="I5" s="53">
        <v>900</v>
      </c>
      <c r="J5" s="1"/>
    </row>
    <row r="6" spans="2:12" x14ac:dyDescent="0.25">
      <c r="I6" s="26"/>
      <c r="J6" s="1"/>
    </row>
    <row r="7" spans="2:12" x14ac:dyDescent="0.25">
      <c r="B7" s="14" t="s">
        <v>174</v>
      </c>
      <c r="C7" s="15"/>
      <c r="D7" s="15"/>
      <c r="E7" s="15"/>
      <c r="F7" s="15"/>
      <c r="G7" s="15"/>
      <c r="H7" s="15"/>
      <c r="I7" s="99">
        <f>C49</f>
        <v>2492.8766520000004</v>
      </c>
      <c r="J7" s="1"/>
    </row>
    <row r="8" spans="2:12" x14ac:dyDescent="0.25">
      <c r="B8" s="16" t="s">
        <v>175</v>
      </c>
      <c r="C8" s="17"/>
      <c r="D8" s="17"/>
      <c r="E8" s="17"/>
      <c r="F8" s="17"/>
      <c r="G8" s="17"/>
      <c r="H8" s="67">
        <f>I8/I7-1</f>
        <v>-6.8611111111111067E-2</v>
      </c>
      <c r="I8" s="100">
        <f>I7-(0.95*I4/I5)*I7</f>
        <v>2321.8376150433337</v>
      </c>
      <c r="J8" s="98" t="s">
        <v>167</v>
      </c>
    </row>
    <row r="9" spans="2:12" x14ac:dyDescent="0.25">
      <c r="I9" s="26"/>
      <c r="J9" s="1"/>
    </row>
    <row r="10" spans="2:12" x14ac:dyDescent="0.25">
      <c r="B10" s="2" t="s">
        <v>171</v>
      </c>
      <c r="C10" s="13"/>
      <c r="D10" s="13"/>
      <c r="E10" s="13"/>
      <c r="F10" s="13"/>
      <c r="G10" s="13"/>
      <c r="H10" s="13"/>
      <c r="I10" s="27">
        <f>I4*I8/1000</f>
        <v>150.91944497781668</v>
      </c>
      <c r="J10" s="95" t="s">
        <v>131</v>
      </c>
    </row>
    <row r="11" spans="2:12" x14ac:dyDescent="0.25">
      <c r="B11" s="2" t="str">
        <f>CONCATENATE("Uniform climate dividend per capita (",TEXT(E49,"0")," million people)")</f>
        <v>Uniform climate dividend per capita (449 million people)</v>
      </c>
      <c r="C11" s="13"/>
      <c r="D11" s="13"/>
      <c r="E11" s="13"/>
      <c r="F11" s="13"/>
      <c r="G11" s="13"/>
      <c r="H11" s="13"/>
      <c r="I11" s="28">
        <f>I10/E49*1000</f>
        <v>335.89443090731339</v>
      </c>
      <c r="J11" s="18" t="s">
        <v>137</v>
      </c>
    </row>
    <row r="12" spans="2:12" x14ac:dyDescent="0.25">
      <c r="I12" s="26"/>
      <c r="J12" s="1"/>
    </row>
    <row r="13" spans="2:12" x14ac:dyDescent="0.25">
      <c r="B13" s="128" t="s">
        <v>186</v>
      </c>
      <c r="C13" s="129"/>
      <c r="D13" s="129"/>
      <c r="E13" s="129"/>
      <c r="F13" s="129"/>
      <c r="G13" s="129"/>
      <c r="H13" s="130"/>
      <c r="I13" s="54">
        <v>0.95</v>
      </c>
      <c r="J13" s="114" t="s">
        <v>157</v>
      </c>
    </row>
    <row r="14" spans="2:12" x14ac:dyDescent="0.25">
      <c r="B14" s="16" t="s">
        <v>197</v>
      </c>
      <c r="C14" s="17"/>
      <c r="D14" s="17"/>
      <c r="E14" s="17"/>
      <c r="F14" s="17"/>
      <c r="G14" s="17"/>
      <c r="H14" s="17"/>
      <c r="I14" s="29">
        <f>I10*I13</f>
        <v>143.37347272892583</v>
      </c>
      <c r="J14" s="96" t="s">
        <v>132</v>
      </c>
    </row>
    <row r="15" spans="2:12" x14ac:dyDescent="0.25">
      <c r="I15" s="30"/>
      <c r="J15" s="1"/>
    </row>
    <row r="16" spans="2:12" x14ac:dyDescent="0.25">
      <c r="B16" s="2" t="s">
        <v>196</v>
      </c>
      <c r="C16" s="13"/>
      <c r="D16" s="13"/>
      <c r="E16" s="13"/>
      <c r="F16" s="13"/>
      <c r="G16" s="13"/>
      <c r="H16" s="13"/>
      <c r="I16" s="60">
        <f>I10-I14</f>
        <v>7.5459722488908483</v>
      </c>
      <c r="J16" s="97" t="s">
        <v>133</v>
      </c>
    </row>
    <row r="17" spans="2:26" ht="15" customHeight="1" x14ac:dyDescent="0.25">
      <c r="B17" s="128" t="s">
        <v>191</v>
      </c>
      <c r="C17" s="129"/>
      <c r="D17" s="129"/>
      <c r="E17" s="129"/>
      <c r="F17" s="129"/>
      <c r="G17" s="129"/>
      <c r="H17" s="130"/>
      <c r="I17" s="55">
        <v>0.5</v>
      </c>
      <c r="J17" s="133" t="s">
        <v>163</v>
      </c>
      <c r="K17" s="134"/>
      <c r="L17" s="135"/>
      <c r="M17" s="131" t="s">
        <v>158</v>
      </c>
    </row>
    <row r="18" spans="2:26" x14ac:dyDescent="0.25">
      <c r="B18" s="16" t="s">
        <v>190</v>
      </c>
      <c r="C18" s="17"/>
      <c r="D18" s="17"/>
      <c r="E18" s="17"/>
      <c r="F18" s="17"/>
      <c r="G18" s="17"/>
      <c r="H18" s="17"/>
      <c r="I18" s="56">
        <v>2.5</v>
      </c>
      <c r="J18" s="136"/>
      <c r="K18" s="137"/>
      <c r="L18" s="138"/>
      <c r="M18" s="132"/>
    </row>
    <row r="19" spans="2:26" ht="31.5" customHeight="1" x14ac:dyDescent="0.25">
      <c r="I19" s="58"/>
      <c r="J19" s="23"/>
      <c r="K19" s="23"/>
      <c r="L19" s="23"/>
      <c r="M19" s="101"/>
    </row>
    <row r="20" spans="2:26" ht="15.75" thickBot="1" x14ac:dyDescent="0.3">
      <c r="G20" s="18" t="s">
        <v>137</v>
      </c>
      <c r="R20" s="120" t="s">
        <v>137</v>
      </c>
      <c r="S20" s="121"/>
      <c r="T20" s="121"/>
      <c r="U20" s="122"/>
    </row>
    <row r="21" spans="2:26" s="23" customFormat="1" ht="76.5" thickTop="1" thickBot="1" x14ac:dyDescent="0.3">
      <c r="B21" s="19" t="s">
        <v>176</v>
      </c>
      <c r="C21" s="20" t="s">
        <v>143</v>
      </c>
      <c r="D21" s="84" t="s">
        <v>198</v>
      </c>
      <c r="E21" s="20" t="s">
        <v>162</v>
      </c>
      <c r="F21" s="20" t="s">
        <v>165</v>
      </c>
      <c r="G21" s="20" t="s">
        <v>146</v>
      </c>
      <c r="H21" s="20" t="s">
        <v>144</v>
      </c>
      <c r="I21" s="20" t="s">
        <v>130</v>
      </c>
      <c r="J21" s="20" t="s">
        <v>173</v>
      </c>
      <c r="K21" s="83" t="s">
        <v>187</v>
      </c>
      <c r="L21" s="20" t="s">
        <v>177</v>
      </c>
      <c r="M21" s="82" t="s">
        <v>154</v>
      </c>
      <c r="N21" s="20" t="s">
        <v>172</v>
      </c>
      <c r="O21" s="92" t="s">
        <v>164</v>
      </c>
      <c r="P21" s="88" t="str">
        <f>I21</f>
        <v>Deviation from the average</v>
      </c>
      <c r="Q21" s="20" t="str">
        <f>B21</f>
        <v>Country; i</v>
      </c>
      <c r="R21" s="77" t="s">
        <v>135</v>
      </c>
      <c r="S21" s="22" t="s">
        <v>134</v>
      </c>
      <c r="T21" s="20" t="s">
        <v>188</v>
      </c>
      <c r="U21" s="21" t="s">
        <v>136</v>
      </c>
    </row>
    <row r="22" spans="2:26" ht="16.5" thickTop="1" x14ac:dyDescent="0.25">
      <c r="B22" s="31" t="s">
        <v>65</v>
      </c>
      <c r="C22" s="32" cm="1">
        <f t="array" ref="C22">VLOOKUP($B22&amp;2023,CHOOSE({1,2},'EEA 25 E'!$C$1:$C$1021&amp;'EEA 25 E'!$D$1:$D$1021,'EEA 25 E'!$E$1:$E$1021),2,0)/1000000</f>
        <v>56.908954999999999</v>
      </c>
      <c r="D22" s="33">
        <f>C22/$C$49</f>
        <v>2.2828628506084619E-2</v>
      </c>
      <c r="E22" s="32">
        <f>VLOOKUP($B22,Population!$A$10:$Y$62,Population!$X$7,FALSE)/1000000</f>
        <v>9.1587499999999995</v>
      </c>
      <c r="F22" s="33">
        <f>E22/$E$49</f>
        <v>2.0384206419024043E-2</v>
      </c>
      <c r="G22" s="34">
        <f>C22/E22</f>
        <v>6.2136159410399889</v>
      </c>
      <c r="H22" s="35">
        <f>VLOOKUP($B22,'GDP capita'!$A$11:$AY$49,'GDP capita'!$AX$8,FALSE)</f>
        <v>44740</v>
      </c>
      <c r="I22" s="36">
        <f>H22/$H$50-1</f>
        <v>0.41551266762393824</v>
      </c>
      <c r="J22" s="65">
        <f t="shared" ref="J22:J48" si="0">$I$14*$D22</f>
        <v>3.2730197465559021</v>
      </c>
      <c r="K22" s="33" cm="1">
        <f t="array" ref="K22">(E22^$I$17)*((1/H22)^$I$18)/SUMPRODUCT((E$22:E$48^$I$17)*((1/H$22:H$48)^$I$18))</f>
        <v>5.8351585929273496E-3</v>
      </c>
      <c r="L22" s="62">
        <f t="shared" ref="L22:L48" si="1">$I$16*K22</f>
        <v>4.4031944810106749E-2</v>
      </c>
      <c r="M22" s="85">
        <f>J22+L22</f>
        <v>3.3170516913660091</v>
      </c>
      <c r="N22" s="33">
        <f t="shared" ref="N22:N48" si="2">M22/$I$10</f>
        <v>2.1978955010426755E-2</v>
      </c>
      <c r="O22" s="93">
        <f>M22/E22*1000</f>
        <v>362.17297025969805</v>
      </c>
      <c r="P22" s="89">
        <f>O22/$O$50-1</f>
        <v>5.0435643452546808E-2</v>
      </c>
      <c r="Q22" s="75" t="str">
        <f>B22</f>
        <v>Austria</v>
      </c>
      <c r="R22" s="78">
        <f>$I$10*D22/E22*1000</f>
        <v>376.17403507498898</v>
      </c>
      <c r="S22" s="37">
        <f t="shared" ref="S22:S48" si="3">O22/R22-1</f>
        <v>-3.7219647051131233E-2</v>
      </c>
      <c r="T22" s="32">
        <f t="shared" ref="T22:T48" si="4">C22+C22*$H$8</f>
        <v>53.004368365277777</v>
      </c>
      <c r="U22" s="38">
        <f>T22/$T$49</f>
        <v>2.2828628506084622E-2</v>
      </c>
      <c r="Y22" s="68"/>
      <c r="Z22" s="68"/>
    </row>
    <row r="23" spans="2:26" ht="15.75" x14ac:dyDescent="0.25">
      <c r="B23" s="39" t="s">
        <v>43</v>
      </c>
      <c r="C23" s="42" cm="1">
        <f t="array" ref="C23">VLOOKUP($B23&amp;2023,CHOOSE({1,2},'EEA 25 E'!$C$1:$C$1021&amp;'EEA 25 E'!$D$1:$D$1021,'EEA 25 E'!$E$1:$E$1021),2,0)/1000000</f>
        <v>84.703363999999993</v>
      </c>
      <c r="D23" s="40">
        <f t="shared" ref="D23:D48" si="5">C23/$C$49</f>
        <v>3.3978160905812835E-2</v>
      </c>
      <c r="E23" s="42">
        <f>VLOOKUP($B23,Population!$A$10:$Y$62,Population!$X$7,FALSE)/1000000</f>
        <v>11.817095999999999</v>
      </c>
      <c r="F23" s="40">
        <f t="shared" ref="F23:F48" si="6">E23/$E$49</f>
        <v>2.6300764202257222E-2</v>
      </c>
      <c r="G23" s="34">
        <f t="shared" ref="G23:G48" si="7">C23/E23</f>
        <v>7.1678662845761769</v>
      </c>
      <c r="H23" s="41">
        <f>VLOOKUP($B23,'GDP capita'!$A$11:$AY$49,'GDP capita'!$AX$8,FALSE)</f>
        <v>44300</v>
      </c>
      <c r="I23" s="36">
        <f t="shared" ref="I23:I48" si="8">H23/$H$50-1</f>
        <v>0.40159166686947834</v>
      </c>
      <c r="J23" s="66">
        <f t="shared" si="0"/>
        <v>4.8715669260086107</v>
      </c>
      <c r="K23" s="40" cm="1">
        <f t="array" ref="K23">(E23^$I$17)*((1/H23)^$I$18)/SUMPRODUCT((E$22:E$48^$I$17)*((1/H$22:H$48)^$I$18))</f>
        <v>6.793922329818694E-3</v>
      </c>
      <c r="L23" s="63">
        <f t="shared" si="1"/>
        <v>5.1266749361931721E-2</v>
      </c>
      <c r="M23" s="86">
        <f t="shared" ref="M23:M48" si="9">J23+L23</f>
        <v>4.9228336753705424</v>
      </c>
      <c r="N23" s="40">
        <f t="shared" si="2"/>
        <v>3.2618948977013125E-2</v>
      </c>
      <c r="O23" s="93">
        <f t="shared" ref="O23:O48" si="10">M23/E23*1000</f>
        <v>416.58573945498478</v>
      </c>
      <c r="P23" s="36">
        <f t="shared" ref="P23:P48" si="11">O23/$O$50-1</f>
        <v>0.20825281070470569</v>
      </c>
      <c r="Q23" s="76" t="str">
        <f t="shared" ref="Q23:Q48" si="12">B23</f>
        <v>Belgium</v>
      </c>
      <c r="R23" s="79">
        <f t="shared" ref="R23:R48" si="13">$I$10*D23/E23*1000</f>
        <v>433.94461594220968</v>
      </c>
      <c r="S23" s="38">
        <f t="shared" si="3"/>
        <v>-4.0002516103429753E-2</v>
      </c>
      <c r="T23" s="42">
        <f t="shared" si="4"/>
        <v>78.891772081111114</v>
      </c>
      <c r="U23" s="43">
        <f t="shared" ref="U23:U48" si="14">T23/$T$49</f>
        <v>3.3978160905812835E-2</v>
      </c>
      <c r="Y23" s="68"/>
      <c r="Z23" s="68"/>
    </row>
    <row r="24" spans="2:26" ht="15.75" x14ac:dyDescent="0.25">
      <c r="B24" s="31" t="s">
        <v>45</v>
      </c>
      <c r="C24" s="32" cm="1">
        <f t="array" ref="C24">VLOOKUP($B24&amp;2023,CHOOSE({1,2},'EEA 25 E'!$C$1:$C$1021&amp;'EEA 25 E'!$D$1:$D$1021,'EEA 25 E'!$E$1:$E$1021),2,0)/1000000</f>
        <v>34.500946999999996</v>
      </c>
      <c r="D24" s="33">
        <f t="shared" si="5"/>
        <v>1.3839813122049327E-2</v>
      </c>
      <c r="E24" s="32">
        <f>VLOOKUP($B24,Population!$A$10:$Y$62,Population!$X$7,FALSE)/1000000</f>
        <v>6.445481</v>
      </c>
      <c r="F24" s="33">
        <f t="shared" si="6"/>
        <v>1.4345409054062784E-2</v>
      </c>
      <c r="G24" s="34">
        <f t="shared" si="7"/>
        <v>5.3527342645180394</v>
      </c>
      <c r="H24" s="35">
        <f>VLOOKUP($B24,'GDP capita'!$A$11:$AY$49,'GDP capita'!$AX$8,FALSE)</f>
        <v>11300</v>
      </c>
      <c r="I24" s="36">
        <f t="shared" si="8"/>
        <v>-0.64248338971500885</v>
      </c>
      <c r="J24" s="65">
        <f t="shared" si="0"/>
        <v>1.984262069227569</v>
      </c>
      <c r="K24" s="33" cm="1">
        <f t="array" ref="K24">(E24^$I$17)*((1/H24)^$I$18)/SUMPRODUCT((E$22:E$48^$I$17)*((1/H$22:H$48)^$I$18))</f>
        <v>0.15268840866275121</v>
      </c>
      <c r="L24" s="62">
        <f t="shared" si="1"/>
        <v>1.1521824944964256</v>
      </c>
      <c r="M24" s="85">
        <f t="shared" si="9"/>
        <v>3.1364445637239946</v>
      </c>
      <c r="N24" s="33">
        <f t="shared" si="2"/>
        <v>2.0782242899084435E-2</v>
      </c>
      <c r="O24" s="93">
        <f t="shared" si="10"/>
        <v>486.61140475381035</v>
      </c>
      <c r="P24" s="36">
        <f t="shared" si="11"/>
        <v>0.41135315453660404</v>
      </c>
      <c r="Q24" s="75" t="str">
        <f t="shared" si="12"/>
        <v>Bulgaria</v>
      </c>
      <c r="R24" s="78">
        <f t="shared" si="13"/>
        <v>324.05601924455112</v>
      </c>
      <c r="S24" s="38">
        <f t="shared" si="3"/>
        <v>0.50162742197541377</v>
      </c>
      <c r="T24" s="32">
        <f t="shared" si="4"/>
        <v>32.133798691944442</v>
      </c>
      <c r="U24" s="38">
        <f t="shared" si="14"/>
        <v>1.3839813122049327E-2</v>
      </c>
      <c r="Y24" s="68"/>
      <c r="Z24" s="68"/>
    </row>
    <row r="25" spans="2:26" ht="15.75" x14ac:dyDescent="0.25">
      <c r="B25" s="39" t="s">
        <v>55</v>
      </c>
      <c r="C25" s="42" cm="1">
        <f t="array" ref="C25">VLOOKUP($B25&amp;2023,CHOOSE({1,2},'EEA 25 E'!$C$1:$C$1021&amp;'EEA 25 E'!$D$1:$D$1021,'EEA 25 E'!$E$1:$E$1021),2,0)/1000000</f>
        <v>18.467597999999999</v>
      </c>
      <c r="D25" s="40">
        <f t="shared" si="5"/>
        <v>7.4081475251427708E-3</v>
      </c>
      <c r="E25" s="42">
        <f>VLOOKUP($B25,Population!$A$10:$Y$62,Population!$X$7,FALSE)/1000000</f>
        <v>3.8619669999999999</v>
      </c>
      <c r="F25" s="40">
        <f t="shared" si="6"/>
        <v>8.5954013933625256E-3</v>
      </c>
      <c r="G25" s="34">
        <f t="shared" si="7"/>
        <v>4.7819150189527768</v>
      </c>
      <c r="H25" s="41">
        <f>VLOOKUP($B25,'GDP capita'!$A$11:$AY$49,'GDP capita'!$AX$8,FALSE)</f>
        <v>16710</v>
      </c>
      <c r="I25" s="36">
        <f t="shared" si="8"/>
        <v>-0.47131835771130959</v>
      </c>
      <c r="J25" s="66">
        <f t="shared" si="0"/>
        <v>1.0621318371679165</v>
      </c>
      <c r="K25" s="40" cm="1">
        <f t="array" ref="K25">(E25^$I$17)*((1/H25)^$I$18)/SUMPRODUCT((E$22:E$48^$I$17)*((1/H$22:H$48)^$I$18))</f>
        <v>4.4446510055494652E-2</v>
      </c>
      <c r="L25" s="63">
        <f t="shared" si="1"/>
        <v>0.33539213143881069</v>
      </c>
      <c r="M25" s="86">
        <f t="shared" si="9"/>
        <v>1.3975239686067271</v>
      </c>
      <c r="N25" s="40">
        <f t="shared" si="2"/>
        <v>9.2600656516603676E-3</v>
      </c>
      <c r="O25" s="93">
        <f t="shared" si="10"/>
        <v>361.86843870150295</v>
      </c>
      <c r="P25" s="36">
        <f t="shared" si="11"/>
        <v>4.9552389235494543E-2</v>
      </c>
      <c r="Q25" s="76" t="str">
        <f t="shared" si="12"/>
        <v>Croatia</v>
      </c>
      <c r="R25" s="79">
        <f t="shared" si="13"/>
        <v>289.49846355712862</v>
      </c>
      <c r="S25" s="38">
        <f t="shared" si="3"/>
        <v>0.2499839697079882</v>
      </c>
      <c r="T25" s="42">
        <f t="shared" si="4"/>
        <v>17.200515581666668</v>
      </c>
      <c r="U25" s="43">
        <f t="shared" si="14"/>
        <v>7.4081475251427716E-3</v>
      </c>
      <c r="Y25" s="68"/>
      <c r="Z25" s="68"/>
    </row>
    <row r="26" spans="2:26" ht="15.75" x14ac:dyDescent="0.25">
      <c r="B26" s="31" t="s">
        <v>58</v>
      </c>
      <c r="C26" s="32" cm="1">
        <f t="array" ref="C26">VLOOKUP($B26&amp;2023,CHOOSE({1,2},'EEA 25 E'!$C$1:$C$1021&amp;'EEA 25 E'!$D$1:$D$1021,'EEA 25 E'!$E$1:$E$1021),2,0)/1000000</f>
        <v>7.1947419999999997</v>
      </c>
      <c r="D26" s="33">
        <f t="shared" si="5"/>
        <v>2.8861203358087366E-3</v>
      </c>
      <c r="E26" s="32">
        <f>VLOOKUP($B26,Population!$A$10:$Y$62,Population!$X$7,FALSE)/1000000</f>
        <v>0.96636500000000003</v>
      </c>
      <c r="F26" s="33">
        <f t="shared" si="6"/>
        <v>2.1507939004908063E-3</v>
      </c>
      <c r="G26" s="34">
        <f t="shared" si="7"/>
        <v>7.4451599550894327</v>
      </c>
      <c r="H26" s="35">
        <f>VLOOKUP($B26,'GDP capita'!$A$11:$AY$49,'GDP capita'!$AX$8,FALSE)</f>
        <v>29190</v>
      </c>
      <c r="I26" s="36">
        <f t="shared" si="8"/>
        <v>-7.646815449390354E-2</v>
      </c>
      <c r="J26" s="65">
        <f t="shared" si="0"/>
        <v>0.41379309525847213</v>
      </c>
      <c r="K26" s="33" cm="1">
        <f t="array" ref="K26">(E26^$I$17)*((1/H26)^$I$18)/SUMPRODUCT((E$22:E$48^$I$17)*((1/H$22:H$48)^$I$18))</f>
        <v>5.5126430195941763E-3</v>
      </c>
      <c r="L26" s="62">
        <f t="shared" si="1"/>
        <v>4.1598251243899501E-2</v>
      </c>
      <c r="M26" s="85">
        <f t="shared" si="9"/>
        <v>0.45539134650237162</v>
      </c>
      <c r="N26" s="33">
        <f t="shared" si="2"/>
        <v>3.0174464699980084E-3</v>
      </c>
      <c r="O26" s="93">
        <f t="shared" si="10"/>
        <v>471.24155624673034</v>
      </c>
      <c r="P26" s="36">
        <f t="shared" si="11"/>
        <v>0.36677490593145312</v>
      </c>
      <c r="Q26" s="75" t="str">
        <f t="shared" si="12"/>
        <v>Cyprus</v>
      </c>
      <c r="R26" s="78">
        <f t="shared" si="13"/>
        <v>450.73205178110175</v>
      </c>
      <c r="S26" s="38">
        <f t="shared" si="3"/>
        <v>4.5502653704309948E-2</v>
      </c>
      <c r="T26" s="32">
        <f t="shared" si="4"/>
        <v>6.7011027572222224</v>
      </c>
      <c r="U26" s="38">
        <f t="shared" si="14"/>
        <v>2.8861203358087366E-3</v>
      </c>
      <c r="Y26" s="68"/>
      <c r="Z26" s="68"/>
    </row>
    <row r="27" spans="2:26" ht="15.75" x14ac:dyDescent="0.25">
      <c r="B27" s="39" t="s">
        <v>46</v>
      </c>
      <c r="C27" s="42" cm="1">
        <f t="array" ref="C27">VLOOKUP($B27&amp;2023,CHOOSE({1,2},'EEA 25 E'!$C$1:$C$1021&amp;'EEA 25 E'!$D$1:$D$1021,'EEA 25 E'!$E$1:$E$1021),2,0)/1000000</f>
        <v>83.663078999999996</v>
      </c>
      <c r="D27" s="40">
        <f t="shared" si="5"/>
        <v>3.3560857867908654E-2</v>
      </c>
      <c r="E27" s="42">
        <f>VLOOKUP($B27,Population!$A$10:$Y$62,Population!$X$7,FALSE)/1000000</f>
        <v>10.900555000000001</v>
      </c>
      <c r="F27" s="40">
        <f t="shared" si="6"/>
        <v>2.4260861274947417E-2</v>
      </c>
      <c r="G27" s="34">
        <f t="shared" si="7"/>
        <v>7.6751210374150665</v>
      </c>
      <c r="H27" s="41">
        <f>VLOOKUP($B27,'GDP capita'!$A$11:$AY$49,'GDP capita'!$AX$8,FALSE)</f>
        <v>21870</v>
      </c>
      <c r="I27" s="36">
        <f t="shared" si="8"/>
        <v>-0.30806298522718978</v>
      </c>
      <c r="J27" s="66">
        <f t="shared" si="0"/>
        <v>4.8117367402839575</v>
      </c>
      <c r="K27" s="40" cm="1">
        <f t="array" ref="K27">(E27^$I$17)*((1/H27)^$I$18)/SUMPRODUCT((E$22:E$48^$I$17)*((1/H$22:H$48)^$I$18))</f>
        <v>3.8104551915145377E-2</v>
      </c>
      <c r="L27" s="63">
        <f t="shared" si="1"/>
        <v>0.28753589130810764</v>
      </c>
      <c r="M27" s="86">
        <f t="shared" si="9"/>
        <v>5.0992726315920649</v>
      </c>
      <c r="N27" s="40">
        <f t="shared" si="2"/>
        <v>3.3788042570270488E-2</v>
      </c>
      <c r="O27" s="93">
        <f t="shared" si="10"/>
        <v>467.79935806865473</v>
      </c>
      <c r="P27" s="36">
        <f t="shared" si="11"/>
        <v>0.35679125735744344</v>
      </c>
      <c r="Q27" s="76" t="str">
        <f t="shared" si="12"/>
        <v>Czechia</v>
      </c>
      <c r="R27" s="79">
        <f t="shared" si="13"/>
        <v>464.65395958317407</v>
      </c>
      <c r="S27" s="38">
        <f t="shared" si="3"/>
        <v>6.7693353744413542E-3</v>
      </c>
      <c r="T27" s="42">
        <f t="shared" si="4"/>
        <v>77.922862190833328</v>
      </c>
      <c r="U27" s="43">
        <f t="shared" si="14"/>
        <v>3.3560857867908654E-2</v>
      </c>
      <c r="Y27" s="68"/>
      <c r="Z27" s="68"/>
    </row>
    <row r="28" spans="2:26" ht="15.75" x14ac:dyDescent="0.25">
      <c r="B28" s="31" t="s">
        <v>47</v>
      </c>
      <c r="C28" s="32" cm="1">
        <f t="array" ref="C28">VLOOKUP($B28&amp;2023,CHOOSE({1,2},'EEA 25 E'!$C$1:$C$1021&amp;'EEA 25 E'!$D$1:$D$1021,'EEA 25 E'!$E$1:$E$1021),2,0)/1000000</f>
        <v>26.066376999999999</v>
      </c>
      <c r="D28" s="33">
        <f t="shared" si="5"/>
        <v>1.0456344472193322E-2</v>
      </c>
      <c r="E28" s="32">
        <f>VLOOKUP($B28,Population!$A$10:$Y$62,Population!$X$7,FALSE)/1000000</f>
        <v>5.9612489999999996</v>
      </c>
      <c r="F28" s="33">
        <f t="shared" si="6"/>
        <v>1.3267676280191145E-2</v>
      </c>
      <c r="G28" s="34">
        <f t="shared" si="7"/>
        <v>4.372636841708843</v>
      </c>
      <c r="H28" s="35">
        <f>VLOOKUP($B28,'GDP capita'!$A$11:$AY$49,'GDP capita'!$AX$8,FALSE)</f>
        <v>60510</v>
      </c>
      <c r="I28" s="36">
        <f t="shared" si="8"/>
        <v>0.91445399011900985</v>
      </c>
      <c r="J28" s="65">
        <f t="shared" si="0"/>
        <v>1.4991624190282635</v>
      </c>
      <c r="K28" s="33" cm="1">
        <f t="array" ref="K28">(E28^$I$17)*((1/H28)^$I$18)/SUMPRODUCT((E$22:E$48^$I$17)*((1/H$22:H$48)^$I$18))</f>
        <v>2.2129686434663293E-3</v>
      </c>
      <c r="L28" s="62">
        <f t="shared" si="1"/>
        <v>1.6698999971262545E-2</v>
      </c>
      <c r="M28" s="85">
        <f t="shared" si="9"/>
        <v>1.5158614189995261</v>
      </c>
      <c r="N28" s="33">
        <f t="shared" si="2"/>
        <v>1.0044175680756971E-2</v>
      </c>
      <c r="O28" s="93">
        <f t="shared" si="10"/>
        <v>254.2858751579621</v>
      </c>
      <c r="P28" s="36">
        <f t="shared" si="11"/>
        <v>-0.26247685822353173</v>
      </c>
      <c r="Q28" s="75" t="str">
        <f t="shared" si="12"/>
        <v>Denmark</v>
      </c>
      <c r="R28" s="78">
        <f t="shared" si="13"/>
        <v>264.72064901839832</v>
      </c>
      <c r="S28" s="38">
        <f t="shared" si="3"/>
        <v>-3.9418057862614986E-2</v>
      </c>
      <c r="T28" s="32">
        <f t="shared" si="4"/>
        <v>24.277933911388889</v>
      </c>
      <c r="U28" s="38">
        <f t="shared" si="14"/>
        <v>1.0456344472193322E-2</v>
      </c>
      <c r="Y28" s="68"/>
      <c r="Z28" s="68"/>
    </row>
    <row r="29" spans="2:26" ht="15.75" x14ac:dyDescent="0.25">
      <c r="B29" s="39" t="s">
        <v>49</v>
      </c>
      <c r="C29" s="42" cm="1">
        <f t="array" ref="C29">VLOOKUP($B29&amp;2023,CHOOSE({1,2},'EEA 25 E'!$C$1:$C$1021&amp;'EEA 25 E'!$D$1:$D$1021,'EEA 25 E'!$E$1:$E$1021),2,0)/1000000</f>
        <v>8.7442569999999993</v>
      </c>
      <c r="D29" s="40">
        <f t="shared" si="5"/>
        <v>3.5076974197598598E-3</v>
      </c>
      <c r="E29" s="42">
        <f>VLOOKUP($B29,Population!$A$10:$Y$62,Population!$X$7,FALSE)/1000000</f>
        <v>1.374687</v>
      </c>
      <c r="F29" s="40">
        <f t="shared" si="6"/>
        <v>3.0595772970709876E-3</v>
      </c>
      <c r="G29" s="34">
        <f t="shared" si="7"/>
        <v>6.3609076102414583</v>
      </c>
      <c r="H29" s="41">
        <f>VLOOKUP($B29,'GDP capita'!$A$11:$AY$49,'GDP capita'!$AX$8,FALSE)</f>
        <v>21020</v>
      </c>
      <c r="I29" s="36">
        <f t="shared" si="8"/>
        <v>-0.33495582759375986</v>
      </c>
      <c r="J29" s="66">
        <f t="shared" si="0"/>
        <v>0.50291076035326376</v>
      </c>
      <c r="K29" s="40" cm="1">
        <f t="array" ref="K29">(E29^$I$17)*((1/H29)^$I$18)/SUMPRODUCT((E$22:E$48^$I$17)*((1/H$22:H$48)^$I$18))</f>
        <v>1.4941515335951156E-2</v>
      </c>
      <c r="L29" s="63">
        <f t="shared" si="1"/>
        <v>0.11274826008146445</v>
      </c>
      <c r="M29" s="86">
        <f t="shared" si="9"/>
        <v>0.6156590204347282</v>
      </c>
      <c r="N29" s="40">
        <f t="shared" si="2"/>
        <v>4.0793883155694254E-3</v>
      </c>
      <c r="O29" s="93">
        <f t="shared" si="10"/>
        <v>447.85396270913174</v>
      </c>
      <c r="P29" s="36">
        <f t="shared" si="11"/>
        <v>0.29894222960318384</v>
      </c>
      <c r="Q29" s="76" t="str">
        <f t="shared" si="12"/>
        <v>Estonia</v>
      </c>
      <c r="R29" s="79">
        <f t="shared" si="13"/>
        <v>385.09111364279852</v>
      </c>
      <c r="S29" s="38">
        <f t="shared" si="3"/>
        <v>0.16298181610222917</v>
      </c>
      <c r="T29" s="42">
        <f t="shared" si="4"/>
        <v>8.1443038113888893</v>
      </c>
      <c r="U29" s="43">
        <f t="shared" si="14"/>
        <v>3.5076974197598603E-3</v>
      </c>
      <c r="Y29" s="68"/>
      <c r="Z29" s="68"/>
    </row>
    <row r="30" spans="2:26" ht="15.75" x14ac:dyDescent="0.25">
      <c r="B30" s="31" t="s">
        <v>71</v>
      </c>
      <c r="C30" s="32" cm="1">
        <f t="array" ref="C30">VLOOKUP($B30&amp;2023,CHOOSE({1,2},'EEA 25 E'!$C$1:$C$1021&amp;'EEA 25 E'!$D$1:$D$1021,'EEA 25 E'!$E$1:$E$1021),2,0)/1000000</f>
        <v>31.846522</v>
      </c>
      <c r="D30" s="33">
        <f t="shared" si="5"/>
        <v>1.2775009134306736E-2</v>
      </c>
      <c r="E30" s="32">
        <f>VLOOKUP($B30,Population!$A$10:$Y$62,Population!$X$7,FALSE)/1000000</f>
        <v>5.6038509999999997</v>
      </c>
      <c r="F30" s="33">
        <f t="shared" si="6"/>
        <v>1.247223207593332E-2</v>
      </c>
      <c r="G30" s="34">
        <f t="shared" si="7"/>
        <v>5.6829708712811957</v>
      </c>
      <c r="H30" s="35">
        <f>VLOOKUP($B30,'GDP capita'!$A$11:$AY$49,'GDP capita'!$AX$8,FALSE)</f>
        <v>43070</v>
      </c>
      <c r="I30" s="36">
        <f t="shared" si="8"/>
        <v>0.36267614203314746</v>
      </c>
      <c r="J30" s="65">
        <f t="shared" si="0"/>
        <v>1.8315974237293053</v>
      </c>
      <c r="K30" s="33" cm="1">
        <f t="array" ref="K30">(E30^$I$17)*((1/H30)^$I$18)/SUMPRODUCT((E$22:E$48^$I$17)*((1/H$22:H$48)^$I$18))</f>
        <v>5.0197330459469443E-3</v>
      </c>
      <c r="L30" s="62">
        <f t="shared" si="1"/>
        <v>3.7878766261555973E-2</v>
      </c>
      <c r="M30" s="85">
        <f t="shared" si="9"/>
        <v>1.8694761899908614</v>
      </c>
      <c r="N30" s="33">
        <f t="shared" si="2"/>
        <v>1.2387245329888746E-2</v>
      </c>
      <c r="O30" s="93">
        <f t="shared" si="10"/>
        <v>333.60562049042016</v>
      </c>
      <c r="P30" s="36">
        <f t="shared" si="11"/>
        <v>-3.2420242824962586E-2</v>
      </c>
      <c r="Q30" s="75" t="str">
        <f t="shared" si="12"/>
        <v>Finland</v>
      </c>
      <c r="R30" s="78">
        <f t="shared" si="13"/>
        <v>344.04863515038335</v>
      </c>
      <c r="S30" s="38">
        <f t="shared" si="3"/>
        <v>-3.0353309366853209E-2</v>
      </c>
      <c r="T30" s="32">
        <f t="shared" si="4"/>
        <v>29.661496740555556</v>
      </c>
      <c r="U30" s="38">
        <f t="shared" si="14"/>
        <v>1.2775009134306736E-2</v>
      </c>
      <c r="Y30" s="68"/>
      <c r="Z30" s="68"/>
    </row>
    <row r="31" spans="2:26" ht="15.75" x14ac:dyDescent="0.25">
      <c r="B31" s="39" t="s">
        <v>54</v>
      </c>
      <c r="C31" s="42" cm="1">
        <f t="array" ref="C31">VLOOKUP($B31&amp;2023,CHOOSE({1,2},'EEA 25 E'!$C$1:$C$1021&amp;'EEA 25 E'!$D$1:$D$1021,'EEA 25 E'!$E$1:$E$1021),2,0)/1000000</f>
        <v>279.70719500000001</v>
      </c>
      <c r="D31" s="40">
        <f t="shared" si="5"/>
        <v>0.11220258121299134</v>
      </c>
      <c r="E31" s="42">
        <f>VLOOKUP($B31,Population!$A$10:$Y$62,Population!$X$7,FALSE)/1000000</f>
        <v>68.467361999999994</v>
      </c>
      <c r="F31" s="40">
        <f t="shared" si="6"/>
        <v>0.15238464200617363</v>
      </c>
      <c r="G31" s="34">
        <f t="shared" si="7"/>
        <v>4.0852632090601073</v>
      </c>
      <c r="H31" s="41">
        <f>VLOOKUP($B31,'GDP capita'!$A$11:$AY$49,'GDP capita'!$AX$8,FALSE)</f>
        <v>37870</v>
      </c>
      <c r="I31" s="36">
        <f t="shared" si="8"/>
        <v>0.19815522402589503</v>
      </c>
      <c r="J31" s="66">
        <f t="shared" si="0"/>
        <v>16.086873717655902</v>
      </c>
      <c r="K31" s="40" cm="1">
        <f t="array" ref="K31">(E31^$I$17)*((1/H31)^$I$18)/SUMPRODUCT((E$22:E$48^$I$17)*((1/H$22:H$48)^$I$18))</f>
        <v>2.4203492946307602E-2</v>
      </c>
      <c r="L31" s="63">
        <f t="shared" si="1"/>
        <v>0.18263888609906256</v>
      </c>
      <c r="M31" s="86">
        <f t="shared" si="9"/>
        <v>16.269512603754965</v>
      </c>
      <c r="N31" s="40">
        <f t="shared" si="2"/>
        <v>0.10780262679965716</v>
      </c>
      <c r="O31" s="93">
        <f t="shared" si="10"/>
        <v>237.6243531006053</v>
      </c>
      <c r="P31" s="36">
        <f t="shared" si="11"/>
        <v>-0.31080143813535832</v>
      </c>
      <c r="Q31" s="76" t="str">
        <f t="shared" si="12"/>
        <v>France</v>
      </c>
      <c r="R31" s="79">
        <f t="shared" si="13"/>
        <v>247.32296947183468</v>
      </c>
      <c r="S31" s="38">
        <f t="shared" si="3"/>
        <v>-3.9214377831307212E-2</v>
      </c>
      <c r="T31" s="42">
        <f t="shared" si="4"/>
        <v>260.51617356527782</v>
      </c>
      <c r="U31" s="43">
        <f t="shared" si="14"/>
        <v>0.11220258121299136</v>
      </c>
      <c r="Y31" s="68"/>
      <c r="Z31" s="68"/>
    </row>
    <row r="32" spans="2:26" ht="15.75" x14ac:dyDescent="0.25">
      <c r="B32" s="31" t="s">
        <v>48</v>
      </c>
      <c r="C32" s="32" cm="1">
        <f t="array" ref="C32">VLOOKUP($B32&amp;2023,CHOOSE({1,2},'EEA 25 E'!$C$1:$C$1021&amp;'EEA 25 E'!$D$1:$D$1021,'EEA 25 E'!$E$1:$E$1021),2,0)/1000000</f>
        <v>593.76601600000004</v>
      </c>
      <c r="D32" s="33">
        <f t="shared" si="5"/>
        <v>0.23818507647525591</v>
      </c>
      <c r="E32" s="32">
        <f>VLOOKUP($B32,Population!$A$10:$Y$62,Population!$X$7,FALSE)/1000000</f>
        <v>83.456045000000003</v>
      </c>
      <c r="F32" s="33">
        <f t="shared" si="6"/>
        <v>0.18574426075560088</v>
      </c>
      <c r="G32" s="34">
        <f t="shared" si="7"/>
        <v>7.1147154888540429</v>
      </c>
      <c r="H32" s="35">
        <f>VLOOKUP($B32,'GDP capita'!$A$11:$AY$49,'GDP capita'!$AX$8,FALSE)</f>
        <v>42580</v>
      </c>
      <c r="I32" s="36">
        <f t="shared" si="8"/>
        <v>0.3471732093747717</v>
      </c>
      <c r="J32" s="65">
        <f t="shared" si="0"/>
        <v>34.149421566462216</v>
      </c>
      <c r="K32" s="33" cm="1">
        <f t="array" ref="K32">(E32^$I$17)*((1/H32)^$I$18)/SUMPRODUCT((E$22:E$48^$I$17)*((1/H$22:H$48)^$I$18))</f>
        <v>1.9933761983441316E-2</v>
      </c>
      <c r="L32" s="62">
        <f t="shared" si="1"/>
        <v>0.15041961474304355</v>
      </c>
      <c r="M32" s="85">
        <f t="shared" si="9"/>
        <v>34.299841181205259</v>
      </c>
      <c r="N32" s="33">
        <f t="shared" si="2"/>
        <v>0.22727251075066515</v>
      </c>
      <c r="O32" s="93">
        <f t="shared" si="10"/>
        <v>410.99289070318702</v>
      </c>
      <c r="P32" s="36">
        <f t="shared" si="11"/>
        <v>0.1920314795735758</v>
      </c>
      <c r="Q32" s="75" t="str">
        <f t="shared" si="12"/>
        <v>Germany</v>
      </c>
      <c r="R32" s="78">
        <f t="shared" si="13"/>
        <v>430.7268520050817</v>
      </c>
      <c r="S32" s="38">
        <f t="shared" si="3"/>
        <v>-4.5815488888215072E-2</v>
      </c>
      <c r="T32" s="32">
        <f t="shared" si="4"/>
        <v>553.02706990222225</v>
      </c>
      <c r="U32" s="38">
        <f t="shared" si="14"/>
        <v>0.23818507647525591</v>
      </c>
      <c r="Y32" s="68"/>
      <c r="Z32" s="68"/>
    </row>
    <row r="33" spans="2:26" ht="15.75" x14ac:dyDescent="0.25">
      <c r="B33" s="39" t="s">
        <v>52</v>
      </c>
      <c r="C33" s="42" cm="1">
        <f t="array" ref="C33">VLOOKUP($B33&amp;2023,CHOOSE({1,2},'EEA 25 E'!$C$1:$C$1021&amp;'EEA 25 E'!$D$1:$D$1021,'EEA 25 E'!$E$1:$E$1021),2,0)/1000000</f>
        <v>51.988222999999998</v>
      </c>
      <c r="D33" s="40">
        <f t="shared" si="5"/>
        <v>2.0854711346544388E-2</v>
      </c>
      <c r="E33" s="42">
        <f>VLOOKUP($B33,Population!$A$10:$Y$62,Population!$X$7,FALSE)/1000000</f>
        <v>10.40072</v>
      </c>
      <c r="F33" s="40">
        <f t="shared" si="6"/>
        <v>2.3148401625382477E-2</v>
      </c>
      <c r="G33" s="34">
        <f t="shared" si="7"/>
        <v>4.9985215446622924</v>
      </c>
      <c r="H33" s="41">
        <f>VLOOKUP($B33,'GDP capita'!$A$11:$AY$49,'GDP capita'!$AX$8,FALSE)</f>
        <v>19130</v>
      </c>
      <c r="I33" s="36">
        <f t="shared" si="8"/>
        <v>-0.39475285356178058</v>
      </c>
      <c r="J33" s="66">
        <f t="shared" si="0"/>
        <v>2.990012388513402</v>
      </c>
      <c r="K33" s="40" cm="1">
        <f t="array" ref="K33">(E33^$I$17)*((1/H33)^$I$18)/SUMPRODUCT((E$22:E$48^$I$17)*((1/H$22:H$48)^$I$18))</f>
        <v>5.2013824577183683E-2</v>
      </c>
      <c r="L33" s="63">
        <f t="shared" si="1"/>
        <v>0.39249487681810485</v>
      </c>
      <c r="M33" s="86">
        <f t="shared" si="9"/>
        <v>3.3825072653315069</v>
      </c>
      <c r="N33" s="40">
        <f t="shared" si="2"/>
        <v>2.2412667008076356E-2</v>
      </c>
      <c r="O33" s="93">
        <f t="shared" si="10"/>
        <v>325.2185680733167</v>
      </c>
      <c r="P33" s="36">
        <f t="shared" si="11"/>
        <v>-5.6745798639116884E-2</v>
      </c>
      <c r="Q33" s="76" t="str">
        <f t="shared" si="12"/>
        <v>Greece</v>
      </c>
      <c r="R33" s="79">
        <f t="shared" si="13"/>
        <v>302.61188279206203</v>
      </c>
      <c r="S33" s="38">
        <f t="shared" si="3"/>
        <v>7.4705213399662629E-2</v>
      </c>
      <c r="T33" s="42">
        <f t="shared" si="4"/>
        <v>48.421253255277776</v>
      </c>
      <c r="U33" s="43">
        <f t="shared" si="14"/>
        <v>2.0854711346544388E-2</v>
      </c>
      <c r="Y33" s="68"/>
      <c r="Z33" s="68"/>
    </row>
    <row r="34" spans="2:26" ht="15.75" x14ac:dyDescent="0.25">
      <c r="B34" s="31" t="s">
        <v>62</v>
      </c>
      <c r="C34" s="32" cm="1">
        <f t="array" ref="C34">VLOOKUP($B34&amp;2023,CHOOSE({1,2},'EEA 25 E'!$C$1:$C$1021&amp;'EEA 25 E'!$D$1:$D$1021,'EEA 25 E'!$E$1:$E$1021),2,0)/1000000</f>
        <v>40.343865999999998</v>
      </c>
      <c r="D34" s="33">
        <f t="shared" si="5"/>
        <v>1.6183659134371E-2</v>
      </c>
      <c r="E34" s="32">
        <f>VLOOKUP($B34,Population!$A$10:$Y$62,Population!$X$7,FALSE)/1000000</f>
        <v>9.5846269999999993</v>
      </c>
      <c r="F34" s="33">
        <f t="shared" si="6"/>
        <v>2.1332061167446556E-2</v>
      </c>
      <c r="G34" s="34">
        <f t="shared" si="7"/>
        <v>4.2092265040673986</v>
      </c>
      <c r="H34" s="35">
        <f>VLOOKUP($B34,'GDP capita'!$A$11:$AY$49,'GDP capita'!$AX$8,FALSE)</f>
        <v>16190</v>
      </c>
      <c r="I34" s="36">
        <f t="shared" si="8"/>
        <v>-0.48777044951203485</v>
      </c>
      <c r="J34" s="65">
        <f t="shared" si="0"/>
        <v>2.3203074115559721</v>
      </c>
      <c r="K34" s="33" cm="1">
        <f t="array" ref="K34">(E34^$I$17)*((1/H34)^$I$18)/SUMPRODUCT((E$22:E$48^$I$17)*((1/H$22:H$48)^$I$18))</f>
        <v>7.5778324328859586E-2</v>
      </c>
      <c r="L34" s="62">
        <f t="shared" si="1"/>
        <v>0.57182113245302468</v>
      </c>
      <c r="M34" s="85">
        <f t="shared" si="9"/>
        <v>2.8921285440089965</v>
      </c>
      <c r="N34" s="33">
        <f t="shared" si="2"/>
        <v>1.9163392394095435E-2</v>
      </c>
      <c r="O34" s="93">
        <f t="shared" si="10"/>
        <v>301.74659316517972</v>
      </c>
      <c r="P34" s="36">
        <f t="shared" si="11"/>
        <v>-0.12482321216904246</v>
      </c>
      <c r="Q34" s="75" t="str">
        <f t="shared" si="12"/>
        <v>Hungary</v>
      </c>
      <c r="R34" s="78">
        <f t="shared" si="13"/>
        <v>254.8277417858248</v>
      </c>
      <c r="S34" s="38">
        <f t="shared" si="3"/>
        <v>0.1841198727051816</v>
      </c>
      <c r="T34" s="32">
        <f t="shared" si="4"/>
        <v>37.575828527222221</v>
      </c>
      <c r="U34" s="38">
        <f t="shared" si="14"/>
        <v>1.6183659134371E-2</v>
      </c>
      <c r="Y34" s="68"/>
      <c r="Z34" s="68"/>
    </row>
    <row r="35" spans="2:26" ht="15.75" x14ac:dyDescent="0.25">
      <c r="B35" s="39" t="s">
        <v>50</v>
      </c>
      <c r="C35" s="42" cm="1">
        <f t="array" ref="C35">VLOOKUP($B35&amp;2023,CHOOSE({1,2},'EEA 25 E'!$C$1:$C$1021&amp;'EEA 25 E'!$D$1:$D$1021,'EEA 25 E'!$E$1:$E$1021),2,0)/1000000</f>
        <v>33.56794</v>
      </c>
      <c r="D35" s="40">
        <f t="shared" si="5"/>
        <v>1.3465543902089542E-2</v>
      </c>
      <c r="E35" s="42">
        <f>VLOOKUP($B35,Population!$A$10:$Y$62,Population!$X$7,FALSE)/1000000</f>
        <v>5.3516810000000001</v>
      </c>
      <c r="F35" s="40">
        <f t="shared" si="6"/>
        <v>1.1910988966045477E-2</v>
      </c>
      <c r="G35" s="34">
        <f t="shared" si="7"/>
        <v>6.2724104818654176</v>
      </c>
      <c r="H35" s="41">
        <f>VLOOKUP($B35,'GDP capita'!$A$11:$AY$49,'GDP capita'!$AX$8,FALSE)</f>
        <v>85700</v>
      </c>
      <c r="I35" s="36">
        <f t="shared" si="8"/>
        <v>1.711431283311835</v>
      </c>
      <c r="J35" s="66">
        <f t="shared" si="0"/>
        <v>1.9306017914263884</v>
      </c>
      <c r="K35" s="40" cm="1">
        <f t="array" ref="K35">(E35^$I$17)*((1/H35)^$I$18)/SUMPRODUCT((E$22:E$48^$I$17)*((1/H$22:H$48)^$I$18))</f>
        <v>8.7834991916234666E-4</v>
      </c>
      <c r="L35" s="63">
        <f t="shared" si="1"/>
        <v>6.6280041148145882E-3</v>
      </c>
      <c r="M35" s="86">
        <f t="shared" si="9"/>
        <v>1.937229795541203</v>
      </c>
      <c r="N35" s="40">
        <f t="shared" si="2"/>
        <v>1.283618420294318E-2</v>
      </c>
      <c r="O35" s="93">
        <f t="shared" si="10"/>
        <v>361.98528939621082</v>
      </c>
      <c r="P35" s="36">
        <f t="shared" si="11"/>
        <v>4.9891299493196373E-2</v>
      </c>
      <c r="Q35" s="76" t="str">
        <f t="shared" si="12"/>
        <v>Ireland</v>
      </c>
      <c r="R35" s="79">
        <f t="shared" si="13"/>
        <v>379.73347290837728</v>
      </c>
      <c r="S35" s="38">
        <f t="shared" si="3"/>
        <v>-4.6738527884395364E-2</v>
      </c>
      <c r="T35" s="42">
        <f t="shared" si="4"/>
        <v>31.264806338888889</v>
      </c>
      <c r="U35" s="43">
        <f t="shared" si="14"/>
        <v>1.3465543902089542E-2</v>
      </c>
      <c r="Y35" s="68"/>
      <c r="Z35" s="68"/>
    </row>
    <row r="36" spans="2:26" ht="15.75" x14ac:dyDescent="0.25">
      <c r="B36" s="31" t="s">
        <v>56</v>
      </c>
      <c r="C36" s="32" cm="1">
        <f t="array" ref="C36">VLOOKUP($B36&amp;2023,CHOOSE({1,2},'EEA 25 E'!$C$1:$C$1021&amp;'EEA 25 E'!$D$1:$D$1021,'EEA 25 E'!$E$1:$E$1021),2,0)/1000000</f>
        <v>313.14535100000001</v>
      </c>
      <c r="D36" s="33">
        <f t="shared" si="5"/>
        <v>0.12561606317294835</v>
      </c>
      <c r="E36" s="32">
        <f>VLOOKUP($B36,Population!$A$10:$Y$62,Population!$X$7,FALSE)/1000000</f>
        <v>58.971229999999998</v>
      </c>
      <c r="F36" s="33">
        <f t="shared" si="6"/>
        <v>0.13124954006864947</v>
      </c>
      <c r="G36" s="34">
        <f t="shared" si="7"/>
        <v>5.3101376891748737</v>
      </c>
      <c r="H36" s="35">
        <f>VLOOKUP($B36,'GDP capita'!$A$11:$AY$49,'GDP capita'!$AX$8,FALSE)</f>
        <v>32810</v>
      </c>
      <c r="I36" s="36">
        <f t="shared" si="8"/>
        <v>3.8063715349606841E-2</v>
      </c>
      <c r="J36" s="65">
        <f t="shared" si="0"/>
        <v>18.010011207641735</v>
      </c>
      <c r="K36" s="33" cm="1">
        <f t="array" ref="K36">(E36^$I$17)*((1/H36)^$I$18)/SUMPRODUCT((E$22:E$48^$I$17)*((1/H$22:H$48)^$I$18))</f>
        <v>3.2149855733129659E-2</v>
      </c>
      <c r="L36" s="62">
        <f t="shared" si="1"/>
        <v>0.24260191916804075</v>
      </c>
      <c r="M36" s="85">
        <f t="shared" si="9"/>
        <v>18.252613126809777</v>
      </c>
      <c r="N36" s="33">
        <f t="shared" si="2"/>
        <v>0.12094275280095741</v>
      </c>
      <c r="O36" s="93">
        <f t="shared" si="10"/>
        <v>309.51725318956005</v>
      </c>
      <c r="P36" s="36">
        <f t="shared" si="11"/>
        <v>-0.10228542240271088</v>
      </c>
      <c r="Q36" s="75" t="str">
        <f t="shared" si="12"/>
        <v>Italy</v>
      </c>
      <c r="R36" s="78">
        <f t="shared" si="13"/>
        <v>321.47721074089384</v>
      </c>
      <c r="S36" s="38">
        <f t="shared" si="3"/>
        <v>-3.7203127163416116E-2</v>
      </c>
      <c r="T36" s="32">
        <f t="shared" si="4"/>
        <v>291.66010052861111</v>
      </c>
      <c r="U36" s="38">
        <f t="shared" si="14"/>
        <v>0.12561606317294835</v>
      </c>
      <c r="Y36" s="68"/>
      <c r="Z36" s="68"/>
    </row>
    <row r="37" spans="2:26" ht="15.75" x14ac:dyDescent="0.25">
      <c r="B37" s="39" t="s">
        <v>59</v>
      </c>
      <c r="C37" s="42" cm="1">
        <f t="array" ref="C37">VLOOKUP($B37&amp;2023,CHOOSE({1,2},'EEA 25 E'!$C$1:$C$1021&amp;'EEA 25 E'!$D$1:$D$1021,'EEA 25 E'!$E$1:$E$1021),2,0)/1000000</f>
        <v>6.6016110000000001</v>
      </c>
      <c r="D37" s="40">
        <f t="shared" si="5"/>
        <v>2.6481899915519764E-3</v>
      </c>
      <c r="E37" s="42">
        <f>VLOOKUP($B37,Population!$A$10:$Y$62,Population!$X$7,FALSE)/1000000</f>
        <v>1.871882</v>
      </c>
      <c r="F37" s="40">
        <f t="shared" si="6"/>
        <v>4.1661612206966639E-3</v>
      </c>
      <c r="G37" s="34">
        <f t="shared" si="7"/>
        <v>3.5267239067419847</v>
      </c>
      <c r="H37" s="41">
        <f>VLOOKUP($B37,'GDP capita'!$A$11:$AY$49,'GDP capita'!$AX$8,FALSE)</f>
        <v>17510</v>
      </c>
      <c r="I37" s="36">
        <f t="shared" si="8"/>
        <v>-0.44600744724865538</v>
      </c>
      <c r="J37" s="66">
        <f t="shared" si="0"/>
        <v>0.3796801955347916</v>
      </c>
      <c r="K37" s="40" cm="1">
        <f t="array" ref="K37">(E37^$I$17)*((1/H37)^$I$18)/SUMPRODUCT((E$22:E$48^$I$17)*((1/H$22:H$48)^$I$18))</f>
        <v>2.7529503581117221E-2</v>
      </c>
      <c r="L37" s="63">
        <f t="shared" si="1"/>
        <v>0.20773687004885177</v>
      </c>
      <c r="M37" s="86">
        <f t="shared" si="9"/>
        <v>0.58741706558364337</v>
      </c>
      <c r="N37" s="40">
        <f t="shared" si="2"/>
        <v>3.8922556710302408E-3</v>
      </c>
      <c r="O37" s="93">
        <f t="shared" si="10"/>
        <v>313.81094833095432</v>
      </c>
      <c r="P37" s="36">
        <f t="shared" si="11"/>
        <v>-8.9832117520777133E-2</v>
      </c>
      <c r="Q37" s="76" t="str">
        <f t="shared" si="12"/>
        <v>Latvia</v>
      </c>
      <c r="R37" s="79">
        <f t="shared" si="13"/>
        <v>213.50884495968941</v>
      </c>
      <c r="S37" s="38">
        <f t="shared" si="3"/>
        <v>0.4697796168126056</v>
      </c>
      <c r="T37" s="42">
        <f t="shared" si="4"/>
        <v>6.1486671341666668</v>
      </c>
      <c r="U37" s="43">
        <f t="shared" si="14"/>
        <v>2.6481899915519764E-3</v>
      </c>
      <c r="Y37" s="68"/>
      <c r="Z37" s="68"/>
    </row>
    <row r="38" spans="2:26" ht="15.75" x14ac:dyDescent="0.25">
      <c r="B38" s="31" t="s">
        <v>60</v>
      </c>
      <c r="C38" s="32" cm="1">
        <f t="array" ref="C38">VLOOKUP($B38&amp;2023,CHOOSE({1,2},'EEA 25 E'!$C$1:$C$1021&amp;'EEA 25 E'!$D$1:$D$1021,'EEA 25 E'!$E$1:$E$1021),2,0)/1000000</f>
        <v>12.545972000000001</v>
      </c>
      <c r="D38" s="33">
        <f t="shared" si="5"/>
        <v>5.0327287513140858E-3</v>
      </c>
      <c r="E38" s="32">
        <f>VLOOKUP($B38,Population!$A$10:$Y$62,Population!$X$7,FALSE)/1000000</f>
        <v>2.885891</v>
      </c>
      <c r="F38" s="33">
        <f t="shared" si="6"/>
        <v>6.422994169161045E-3</v>
      </c>
      <c r="G38" s="34">
        <f t="shared" si="7"/>
        <v>4.347347838154664</v>
      </c>
      <c r="H38" s="35">
        <f>VLOOKUP($B38,'GDP capita'!$A$11:$AY$49,'GDP capita'!$AX$8,FALSE)</f>
        <v>19580</v>
      </c>
      <c r="I38" s="36">
        <f t="shared" si="8"/>
        <v>-0.38051546642653755</v>
      </c>
      <c r="J38" s="65">
        <f t="shared" si="0"/>
        <v>0.72155979837861106</v>
      </c>
      <c r="K38" s="33" cm="1">
        <f t="array" ref="K38">(E38^$I$17)*((1/H38)^$I$18)/SUMPRODUCT((E$22:E$48^$I$17)*((1/H$22:H$48)^$I$18))</f>
        <v>2.5851321840236332E-2</v>
      </c>
      <c r="L38" s="62">
        <f t="shared" si="1"/>
        <v>0.19507335720356925</v>
      </c>
      <c r="M38" s="85">
        <f t="shared" si="9"/>
        <v>0.91663315558218028</v>
      </c>
      <c r="N38" s="33">
        <f t="shared" si="2"/>
        <v>6.0736584057601998E-3</v>
      </c>
      <c r="O38" s="93">
        <f t="shared" si="10"/>
        <v>317.62570228126435</v>
      </c>
      <c r="P38" s="36">
        <f t="shared" si="11"/>
        <v>-7.8767919335214764E-2</v>
      </c>
      <c r="Q38" s="75" t="str">
        <f t="shared" si="12"/>
        <v>Lithuania</v>
      </c>
      <c r="R38" s="78">
        <f t="shared" si="13"/>
        <v>263.18964571850506</v>
      </c>
      <c r="S38" s="38">
        <f t="shared" si="3"/>
        <v>0.20683205987891129</v>
      </c>
      <c r="T38" s="32">
        <f t="shared" si="4"/>
        <v>11.685178921111113</v>
      </c>
      <c r="U38" s="38">
        <f t="shared" si="14"/>
        <v>5.0327287513140867E-3</v>
      </c>
      <c r="Y38" s="68"/>
      <c r="Z38" s="68"/>
    </row>
    <row r="39" spans="2:26" ht="15.75" x14ac:dyDescent="0.25">
      <c r="B39" s="39" t="s">
        <v>61</v>
      </c>
      <c r="C39" s="42" cm="1">
        <f t="array" ref="C39">VLOOKUP($B39&amp;2023,CHOOSE({1,2},'EEA 25 E'!$C$1:$C$1021&amp;'EEA 25 E'!$D$1:$D$1021,'EEA 25 E'!$E$1:$E$1021),2,0)/1000000</f>
        <v>6.8407330000000002</v>
      </c>
      <c r="D39" s="40">
        <f t="shared" si="5"/>
        <v>2.7441121061933709E-3</v>
      </c>
      <c r="E39" s="42">
        <f>VLOOKUP($B39,Population!$A$10:$Y$62,Population!$X$7,FALSE)/1000000</f>
        <v>0.67205000000000004</v>
      </c>
      <c r="F39" s="40">
        <f t="shared" si="6"/>
        <v>1.4957506126824195E-3</v>
      </c>
      <c r="G39" s="72">
        <f t="shared" si="7"/>
        <v>10.178904843389628</v>
      </c>
      <c r="H39" s="41">
        <f>VLOOKUP($B39,'GDP capita'!$A$11:$AY$49,'GDP capita'!$AX$8,FALSE)</f>
        <v>100880</v>
      </c>
      <c r="I39" s="73" t="s">
        <v>161</v>
      </c>
      <c r="J39" s="66">
        <f t="shared" si="0"/>
        <v>0.3934328822224305</v>
      </c>
      <c r="K39" s="40" cm="1">
        <f t="array" ref="K39">(E39^$I$17)*((1/H39)^$I$18)/SUMPRODUCT((E$22:E$48^$I$17)*((1/H$22:H$48)^$I$18))</f>
        <v>2.0704398600701133E-4</v>
      </c>
      <c r="L39" s="63">
        <f t="shared" si="1"/>
        <v>1.5623481727086526E-3</v>
      </c>
      <c r="M39" s="86">
        <f t="shared" si="9"/>
        <v>0.39499523039513917</v>
      </c>
      <c r="N39" s="40">
        <f t="shared" si="2"/>
        <v>2.617258700184053E-3</v>
      </c>
      <c r="O39" s="93">
        <f t="shared" si="10"/>
        <v>587.74679026134834</v>
      </c>
      <c r="P39" s="73" t="s">
        <v>161</v>
      </c>
      <c r="Q39" s="76" t="str">
        <f t="shared" si="12"/>
        <v>Luxembourg</v>
      </c>
      <c r="R39" s="79">
        <f t="shared" si="13"/>
        <v>616.23372669237563</v>
      </c>
      <c r="S39" s="38">
        <f t="shared" si="3"/>
        <v>-4.6227486742620338E-2</v>
      </c>
      <c r="T39" s="42">
        <f t="shared" si="4"/>
        <v>6.3713827080555561</v>
      </c>
      <c r="U39" s="43">
        <f t="shared" si="14"/>
        <v>2.7441121061933713E-3</v>
      </c>
      <c r="Y39" s="68"/>
      <c r="Z39" s="68"/>
    </row>
    <row r="40" spans="2:26" ht="15.75" x14ac:dyDescent="0.25">
      <c r="B40" s="31" t="s">
        <v>63</v>
      </c>
      <c r="C40" s="32" cm="1">
        <f t="array" ref="C40">VLOOKUP($B40&amp;2023,CHOOSE({1,2},'EEA 25 E'!$C$1:$C$1021&amp;'EEA 25 E'!$D$1:$D$1021,'EEA 25 E'!$E$1:$E$1021),2,0)/1000000</f>
        <v>1.7680020000000001</v>
      </c>
      <c r="D40" s="33">
        <f t="shared" si="5"/>
        <v>7.0922161294324629E-4</v>
      </c>
      <c r="E40" s="32">
        <f>VLOOKUP($B40,Population!$A$10:$Y$62,Population!$X$7,FALSE)/1000000</f>
        <v>0.56344300000000003</v>
      </c>
      <c r="F40" s="33">
        <f t="shared" si="6"/>
        <v>1.2540290342409352E-3</v>
      </c>
      <c r="G40" s="34">
        <f t="shared" si="7"/>
        <v>3.1378542283780257</v>
      </c>
      <c r="H40" s="35">
        <f>VLOOKUP($B40,'GDP capita'!$A$11:$AY$49,'GDP capita'!$AX$8,FALSE)</f>
        <v>33640</v>
      </c>
      <c r="I40" s="36">
        <f t="shared" si="8"/>
        <v>6.4323784954610774E-2</v>
      </c>
      <c r="J40" s="65">
        <f t="shared" si="0"/>
        <v>0.10168356558208332</v>
      </c>
      <c r="K40" s="33" cm="1">
        <f t="array" ref="K40">(E40^$I$17)*((1/H40)^$I$18)/SUMPRODUCT((E$22:E$48^$I$17)*((1/H$22:H$48)^$I$18))</f>
        <v>2.9522935476282196E-3</v>
      </c>
      <c r="L40" s="62">
        <f t="shared" si="1"/>
        <v>2.2277925180982056E-2</v>
      </c>
      <c r="M40" s="85">
        <f t="shared" si="9"/>
        <v>0.12396149076306537</v>
      </c>
      <c r="N40" s="33">
        <f t="shared" si="2"/>
        <v>8.2137520967749515E-4</v>
      </c>
      <c r="O40" s="93">
        <f t="shared" si="10"/>
        <v>220.00715380804334</v>
      </c>
      <c r="P40" s="36">
        <f t="shared" si="11"/>
        <v>-0.36189783569767342</v>
      </c>
      <c r="Q40" s="75" t="str">
        <f t="shared" si="12"/>
        <v>Malta</v>
      </c>
      <c r="R40" s="78">
        <f t="shared" si="13"/>
        <v>189.9665666121802</v>
      </c>
      <c r="S40" s="38">
        <f t="shared" si="3"/>
        <v>0.15813618012685082</v>
      </c>
      <c r="T40" s="32">
        <f t="shared" si="4"/>
        <v>1.6466974183333334</v>
      </c>
      <c r="U40" s="38">
        <f t="shared" si="14"/>
        <v>7.0922161294324629E-4</v>
      </c>
      <c r="Y40" s="68"/>
      <c r="Z40" s="68"/>
    </row>
    <row r="41" spans="2:26" ht="15.75" x14ac:dyDescent="0.25">
      <c r="B41" s="39" t="s">
        <v>64</v>
      </c>
      <c r="C41" s="42" cm="1">
        <f t="array" ref="C41">VLOOKUP($B41&amp;2023,CHOOSE({1,2},'EEA 25 E'!$C$1:$C$1021&amp;'EEA 25 E'!$D$1:$D$1021,'EEA 25 E'!$E$1:$E$1021),2,0)/1000000</f>
        <v>117.449118</v>
      </c>
      <c r="D41" s="40">
        <f t="shared" si="5"/>
        <v>4.711389065550925E-2</v>
      </c>
      <c r="E41" s="42">
        <f>VLOOKUP($B41,Population!$A$10:$Y$62,Population!$X$7,FALSE)/1000000</f>
        <v>17.942941999999999</v>
      </c>
      <c r="F41" s="40">
        <f t="shared" si="6"/>
        <v>3.9934776415185051E-2</v>
      </c>
      <c r="G41" s="34">
        <f t="shared" si="7"/>
        <v>6.5457001421506025</v>
      </c>
      <c r="H41" s="41">
        <f>VLOOKUP($B41,'GDP capita'!$A$11:$AY$49,'GDP capita'!$AX$8,FALSE)</f>
        <v>51170</v>
      </c>
      <c r="I41" s="36">
        <f t="shared" si="8"/>
        <v>0.61894911046752177</v>
      </c>
      <c r="J41" s="66">
        <f t="shared" si="0"/>
        <v>6.754882117051249</v>
      </c>
      <c r="K41" s="40" cm="1">
        <f t="array" ref="K41">(E41^$I$17)*((1/H41)^$I$18)/SUMPRODUCT((E$22:E$48^$I$17)*((1/H$22:H$48)^$I$18))</f>
        <v>5.838251445334044E-3</v>
      </c>
      <c r="L41" s="63">
        <f t="shared" si="1"/>
        <v>4.4055283388537578E-2</v>
      </c>
      <c r="M41" s="86">
        <f t="shared" si="9"/>
        <v>6.7989374004397867</v>
      </c>
      <c r="N41" s="40">
        <f t="shared" si="2"/>
        <v>4.5050108695000486E-2</v>
      </c>
      <c r="O41" s="93">
        <f t="shared" si="10"/>
        <v>378.91987838113653</v>
      </c>
      <c r="P41" s="36">
        <f t="shared" si="11"/>
        <v>9.9007874549113195E-2</v>
      </c>
      <c r="Q41" s="76" t="str">
        <f t="shared" si="12"/>
        <v>Netherlands</v>
      </c>
      <c r="R41" s="79">
        <f t="shared" si="13"/>
        <v>396.27850485583696</v>
      </c>
      <c r="S41" s="38">
        <f t="shared" si="3"/>
        <v>-4.3804108125964025E-2</v>
      </c>
      <c r="T41" s="42">
        <f t="shared" si="4"/>
        <v>109.390803515</v>
      </c>
      <c r="U41" s="43">
        <f t="shared" si="14"/>
        <v>4.711389065550925E-2</v>
      </c>
      <c r="Y41" s="68"/>
      <c r="Z41" s="68"/>
    </row>
    <row r="42" spans="2:26" ht="15.75" x14ac:dyDescent="0.25">
      <c r="B42" s="31" t="s">
        <v>66</v>
      </c>
      <c r="C42" s="32" cm="1">
        <f t="array" ref="C42">VLOOKUP($B42&amp;2023,CHOOSE({1,2},'EEA 25 E'!$C$1:$C$1021&amp;'EEA 25 E'!$D$1:$D$1021,'EEA 25 E'!$E$1:$E$1021),2,0)/1000000</f>
        <v>283.61942399999998</v>
      </c>
      <c r="D42" s="33">
        <f t="shared" si="5"/>
        <v>0.11377194446121354</v>
      </c>
      <c r="E42" s="32">
        <f>VLOOKUP($B42,Population!$A$10:$Y$62,Population!$X$7,FALSE)/1000000</f>
        <v>36.62097</v>
      </c>
      <c r="F42" s="33">
        <f t="shared" si="6"/>
        <v>8.1505599753775013E-2</v>
      </c>
      <c r="G42" s="34">
        <f t="shared" si="7"/>
        <v>7.7447272423422966</v>
      </c>
      <c r="H42" s="35">
        <f>VLOOKUP($B42,'GDP capita'!$A$11:$AY$49,'GDP capita'!$AX$8,FALSE)</f>
        <v>16470</v>
      </c>
      <c r="I42" s="36">
        <f t="shared" si="8"/>
        <v>-0.47891163085010591</v>
      </c>
      <c r="J42" s="65">
        <f t="shared" si="0"/>
        <v>16.311878776526665</v>
      </c>
      <c r="K42" s="33" cm="1">
        <f t="array" ref="K42">(E42^$I$17)*((1/H42)^$I$18)/SUMPRODUCT((E$22:E$48^$I$17)*((1/H$22:H$48)^$I$18))</f>
        <v>0.14190752810937896</v>
      </c>
      <c r="L42" s="62">
        <f t="shared" si="1"/>
        <v>1.0708302690220717</v>
      </c>
      <c r="M42" s="85">
        <f t="shared" si="9"/>
        <v>17.382709045548737</v>
      </c>
      <c r="N42" s="33">
        <f t="shared" si="2"/>
        <v>0.11517872364362182</v>
      </c>
      <c r="O42" s="93">
        <f t="shared" si="10"/>
        <v>474.66544565992479</v>
      </c>
      <c r="P42" s="36">
        <f t="shared" si="11"/>
        <v>0.376705452311765</v>
      </c>
      <c r="Q42" s="75" t="str">
        <f t="shared" si="12"/>
        <v>Poland</v>
      </c>
      <c r="R42" s="78">
        <f t="shared" si="13"/>
        <v>468.86793856452545</v>
      </c>
      <c r="S42" s="38">
        <f t="shared" si="3"/>
        <v>1.2364904098900009E-2</v>
      </c>
      <c r="T42" s="32">
        <f t="shared" si="4"/>
        <v>264.15998018666664</v>
      </c>
      <c r="U42" s="38">
        <f t="shared" si="14"/>
        <v>0.11377194446121353</v>
      </c>
      <c r="Y42" s="68"/>
      <c r="Z42" s="68"/>
    </row>
    <row r="43" spans="2:26" ht="15.75" x14ac:dyDescent="0.25">
      <c r="B43" s="39" t="s">
        <v>67</v>
      </c>
      <c r="C43" s="42" cm="1">
        <f t="array" ref="C43">VLOOKUP($B43&amp;2023,CHOOSE({1,2},'EEA 25 E'!$C$1:$C$1021&amp;'EEA 25 E'!$D$1:$D$1021,'EEA 25 E'!$E$1:$E$1021),2,0)/1000000</f>
        <v>37.747641000000002</v>
      </c>
      <c r="D43" s="40">
        <f t="shared" si="5"/>
        <v>1.5142201668789185E-2</v>
      </c>
      <c r="E43" s="42">
        <f>VLOOKUP($B43,Population!$A$10:$Y$62,Population!$X$7,FALSE)/1000000</f>
        <v>10.639726</v>
      </c>
      <c r="F43" s="40">
        <f t="shared" si="6"/>
        <v>2.3680346229109542E-2</v>
      </c>
      <c r="G43" s="34">
        <f t="shared" si="7"/>
        <v>3.5478019828706118</v>
      </c>
      <c r="H43" s="41">
        <f>VLOOKUP($B43,'GDP capita'!$A$11:$AY$49,'GDP capita'!$AX$8,FALSE)</f>
        <v>22230</v>
      </c>
      <c r="I43" s="36">
        <f t="shared" si="8"/>
        <v>-0.29667307551899536</v>
      </c>
      <c r="J43" s="66">
        <f t="shared" si="0"/>
        <v>2.1709900380160416</v>
      </c>
      <c r="K43" s="40" cm="1">
        <f t="array" ref="K43">(E43^$I$17)*((1/H43)^$I$18)/SUMPRODUCT((E$22:E$48^$I$17)*((1/H$22:H$48)^$I$18))</f>
        <v>3.6140243679044719E-2</v>
      </c>
      <c r="L43" s="63">
        <f t="shared" si="1"/>
        <v>0.27271327587022431</v>
      </c>
      <c r="M43" s="86">
        <f t="shared" si="9"/>
        <v>2.443703313886266</v>
      </c>
      <c r="N43" s="40">
        <f t="shared" si="2"/>
        <v>1.6192103769301965E-2</v>
      </c>
      <c r="O43" s="93">
        <f t="shared" si="10"/>
        <v>229.67727870870604</v>
      </c>
      <c r="P43" s="36">
        <f t="shared" si="11"/>
        <v>-0.33385089485332942</v>
      </c>
      <c r="Q43" s="76" t="str">
        <f t="shared" si="12"/>
        <v>Portugal</v>
      </c>
      <c r="R43" s="79">
        <f t="shared" si="13"/>
        <v>214.78491754353766</v>
      </c>
      <c r="S43" s="38">
        <f t="shared" si="3"/>
        <v>6.9336158867624675E-2</v>
      </c>
      <c r="T43" s="42">
        <f t="shared" si="4"/>
        <v>35.157733409166667</v>
      </c>
      <c r="U43" s="43">
        <f t="shared" si="14"/>
        <v>1.5142201668789185E-2</v>
      </c>
      <c r="Y43" s="68"/>
      <c r="Z43" s="68"/>
    </row>
    <row r="44" spans="2:26" ht="15.75" x14ac:dyDescent="0.25">
      <c r="B44" s="31" t="s">
        <v>68</v>
      </c>
      <c r="C44" s="32" cm="1">
        <f t="array" ref="C44">VLOOKUP($B44&amp;2023,CHOOSE({1,2},'EEA 25 E'!$C$1:$C$1021&amp;'EEA 25 E'!$D$1:$D$1021,'EEA 25 E'!$E$1:$E$1021),2,0)/1000000</f>
        <v>67.866017999999997</v>
      </c>
      <c r="D44" s="33">
        <f t="shared" si="5"/>
        <v>2.7223977546402881E-2</v>
      </c>
      <c r="E44" s="32">
        <f>VLOOKUP($B44,Population!$A$10:$Y$62,Population!$X$7,FALSE)/1000000</f>
        <v>19.067575999999999</v>
      </c>
      <c r="F44" s="33">
        <f t="shared" si="6"/>
        <v>4.2437822311388429E-2</v>
      </c>
      <c r="G44" s="34">
        <f t="shared" si="7"/>
        <v>3.5592367902453885</v>
      </c>
      <c r="H44" s="35">
        <f>VLOOKUP($B44,'GDP capita'!$A$11:$AY$49,'GDP capita'!$AX$8,FALSE)</f>
        <v>13130</v>
      </c>
      <c r="I44" s="36">
        <f t="shared" si="8"/>
        <v>-0.58458468203168734</v>
      </c>
      <c r="J44" s="65">
        <f t="shared" si="0"/>
        <v>3.9031962023220825</v>
      </c>
      <c r="K44" s="33" cm="1">
        <f t="array" ref="K44">(E44^$I$17)*((1/H44)^$I$18)/SUMPRODUCT((E$22:E$48^$I$17)*((1/H$22:H$48)^$I$18))</f>
        <v>0.18045147616642979</v>
      </c>
      <c r="L44" s="62">
        <f t="shared" si="1"/>
        <v>1.3616818314232675</v>
      </c>
      <c r="M44" s="85">
        <f t="shared" si="9"/>
        <v>5.26487803374535</v>
      </c>
      <c r="N44" s="33">
        <f t="shared" si="2"/>
        <v>3.4885352477404243E-2</v>
      </c>
      <c r="O44" s="93">
        <f t="shared" si="10"/>
        <v>276.11679815752933</v>
      </c>
      <c r="P44" s="36">
        <f t="shared" si="11"/>
        <v>-0.19915910253411639</v>
      </c>
      <c r="Q44" s="75" t="str">
        <f t="shared" si="12"/>
        <v>Romania</v>
      </c>
      <c r="R44" s="78">
        <f t="shared" si="13"/>
        <v>215.47718395834201</v>
      </c>
      <c r="S44" s="38">
        <f t="shared" si="3"/>
        <v>0.28142011643752829</v>
      </c>
      <c r="T44" s="32">
        <f t="shared" si="4"/>
        <v>63.209655098333336</v>
      </c>
      <c r="U44" s="38">
        <f t="shared" si="14"/>
        <v>2.7223977546402881E-2</v>
      </c>
      <c r="Y44" s="68"/>
      <c r="Z44" s="68"/>
    </row>
    <row r="45" spans="2:26" ht="15.75" x14ac:dyDescent="0.25">
      <c r="B45" s="39" t="s">
        <v>70</v>
      </c>
      <c r="C45" s="42" cm="1">
        <f t="array" ref="C45">VLOOKUP($B45&amp;2023,CHOOSE({1,2},'EEA 25 E'!$C$1:$C$1021&amp;'EEA 25 E'!$D$1:$D$1021,'EEA 25 E'!$E$1:$E$1021),2,0)/1000000</f>
        <v>30.807324000000001</v>
      </c>
      <c r="D45" s="40">
        <f t="shared" si="5"/>
        <v>1.2358142138835354E-2</v>
      </c>
      <c r="E45" s="42">
        <f>VLOOKUP($B45,Population!$A$10:$Y$62,Population!$X$7,FALSE)/1000000</f>
        <v>5.4246869999999996</v>
      </c>
      <c r="F45" s="40">
        <f t="shared" si="6"/>
        <v>1.2073475044803742E-2</v>
      </c>
      <c r="G45" s="34">
        <f t="shared" si="7"/>
        <v>5.6790970612682363</v>
      </c>
      <c r="H45" s="41">
        <f>VLOOKUP($B45,'GDP capita'!$A$11:$AY$49,'GDP capita'!$AX$8,FALSE)</f>
        <v>19130</v>
      </c>
      <c r="I45" s="36">
        <f t="shared" si="8"/>
        <v>-0.39475285356178058</v>
      </c>
      <c r="J45" s="66">
        <f t="shared" si="0"/>
        <v>1.7718297549224997</v>
      </c>
      <c r="K45" s="40" cm="1">
        <f t="array" ref="K45">(E45^$I$17)*((1/H45)^$I$18)/SUMPRODUCT((E$22:E$48^$I$17)*((1/H$22:H$48)^$I$18))</f>
        <v>3.756422460534866E-2</v>
      </c>
      <c r="L45" s="63">
        <f t="shared" si="1"/>
        <v>0.28345859642306376</v>
      </c>
      <c r="M45" s="86">
        <f t="shared" si="9"/>
        <v>2.0552883513455633</v>
      </c>
      <c r="N45" s="40">
        <f t="shared" si="2"/>
        <v>1.361844626216102E-2</v>
      </c>
      <c r="O45" s="93">
        <f t="shared" si="10"/>
        <v>378.87685526290522</v>
      </c>
      <c r="P45" s="36">
        <f t="shared" si="11"/>
        <v>9.8883091584635707E-2</v>
      </c>
      <c r="Q45" s="76" t="str">
        <f t="shared" si="12"/>
        <v>Slovakia</v>
      </c>
      <c r="R45" s="79">
        <f t="shared" si="13"/>
        <v>343.81411361614045</v>
      </c>
      <c r="S45" s="38">
        <f t="shared" si="3"/>
        <v>0.10198168213045333</v>
      </c>
      <c r="T45" s="42">
        <f t="shared" si="4"/>
        <v>28.693599270000004</v>
      </c>
      <c r="U45" s="43">
        <f t="shared" si="14"/>
        <v>1.2358142138835355E-2</v>
      </c>
      <c r="Y45" s="68"/>
      <c r="Z45" s="68"/>
    </row>
    <row r="46" spans="2:26" ht="15.75" x14ac:dyDescent="0.25">
      <c r="B46" s="31" t="s">
        <v>69</v>
      </c>
      <c r="C46" s="32" cm="1">
        <f t="array" ref="C46">VLOOKUP($B46&amp;2023,CHOOSE({1,2},'EEA 25 E'!$C$1:$C$1021&amp;'EEA 25 E'!$D$1:$D$1021,'EEA 25 E'!$E$1:$E$1021),2,0)/1000000</f>
        <v>12.012164</v>
      </c>
      <c r="D46" s="33">
        <f t="shared" si="5"/>
        <v>4.818595412798627E-3</v>
      </c>
      <c r="E46" s="32">
        <f>VLOOKUP($B46,Population!$A$10:$Y$62,Population!$X$7,FALSE)/1000000</f>
        <v>2.1239490000000001</v>
      </c>
      <c r="F46" s="33">
        <f t="shared" si="6"/>
        <v>4.727175088246726E-3</v>
      </c>
      <c r="G46" s="34">
        <f t="shared" si="7"/>
        <v>5.6555802422751205</v>
      </c>
      <c r="H46" s="35">
        <f>VLOOKUP($B46,'GDP capita'!$A$11:$AY$49,'GDP capita'!$AX$8,FALSE)</f>
        <v>25380</v>
      </c>
      <c r="I46" s="36">
        <f t="shared" si="8"/>
        <v>-0.19701136557229426</v>
      </c>
      <c r="J46" s="65">
        <f t="shared" si="0"/>
        <v>0.69085875800861107</v>
      </c>
      <c r="K46" s="33" cm="1">
        <f t="array" ref="K46">(E46^$I$17)*((1/H46)^$I$18)/SUMPRODUCT((E$22:E$48^$I$17)*((1/H$22:H$48)^$I$18))</f>
        <v>1.1593578555723297E-2</v>
      </c>
      <c r="L46" s="62">
        <f t="shared" si="1"/>
        <v>8.7484822046824048E-2</v>
      </c>
      <c r="M46" s="85">
        <f t="shared" si="9"/>
        <v>0.77834358005543514</v>
      </c>
      <c r="N46" s="33">
        <f t="shared" si="2"/>
        <v>5.1573445699448616E-3</v>
      </c>
      <c r="O46" s="93">
        <f t="shared" si="10"/>
        <v>366.46057888180701</v>
      </c>
      <c r="P46" s="36">
        <f t="shared" si="11"/>
        <v>6.2871295176109232E-2</v>
      </c>
      <c r="Q46" s="75" t="str">
        <f t="shared" si="12"/>
        <v>Slovenia</v>
      </c>
      <c r="R46" s="78">
        <f t="shared" si="13"/>
        <v>342.39039886184753</v>
      </c>
      <c r="S46" s="38">
        <f t="shared" si="3"/>
        <v>7.0300394228261176E-2</v>
      </c>
      <c r="T46" s="32">
        <f t="shared" si="4"/>
        <v>11.187996081111113</v>
      </c>
      <c r="U46" s="38">
        <f t="shared" si="14"/>
        <v>4.818595412798627E-3</v>
      </c>
      <c r="Y46" s="68"/>
      <c r="Z46" s="68"/>
    </row>
    <row r="47" spans="2:26" ht="15.75" x14ac:dyDescent="0.25">
      <c r="B47" s="39" t="s">
        <v>53</v>
      </c>
      <c r="C47" s="42" cm="1">
        <f t="array" ref="C47">VLOOKUP($B47&amp;2023,CHOOSE({1,2},'EEA 25 E'!$C$1:$C$1021&amp;'EEA 25 E'!$D$1:$D$1021,'EEA 25 E'!$E$1:$E$1021),2,0)/1000000</f>
        <v>215.46075200000001</v>
      </c>
      <c r="D47" s="40">
        <f t="shared" si="5"/>
        <v>8.6430570813497268E-2</v>
      </c>
      <c r="E47" s="42">
        <f>VLOOKUP($B47,Population!$A$10:$Y$62,Population!$X$7,FALSE)/1000000</f>
        <v>48.619695</v>
      </c>
      <c r="F47" s="40">
        <f t="shared" si="6"/>
        <v>0.10821060722369223</v>
      </c>
      <c r="G47" s="34">
        <f t="shared" si="7"/>
        <v>4.4315529334357198</v>
      </c>
      <c r="H47" s="41">
        <f>VLOOKUP($B47,'GDP capita'!$A$11:$AY$49,'GDP capita'!$AX$8,FALSE)</f>
        <v>27740</v>
      </c>
      <c r="I47" s="36">
        <f t="shared" si="8"/>
        <v>-0.12234417970746436</v>
      </c>
      <c r="J47" s="66">
        <f t="shared" si="0"/>
        <v>12.391851087474443</v>
      </c>
      <c r="K47" s="40" cm="1">
        <f t="array" ref="K47">(E47^$I$17)*((1/H47)^$I$18)/SUMPRODUCT((E$22:E$48^$I$17)*((1/H$22:H$48)^$I$18))</f>
        <v>4.4413447380800913E-2</v>
      </c>
      <c r="L47" s="63">
        <f t="shared" si="1"/>
        <v>0.33514264141309763</v>
      </c>
      <c r="M47" s="86">
        <f t="shared" si="9"/>
        <v>12.726993728887541</v>
      </c>
      <c r="N47" s="40">
        <f t="shared" si="2"/>
        <v>8.4329714641862438E-2</v>
      </c>
      <c r="O47" s="93">
        <f t="shared" si="10"/>
        <v>261.76621899597563</v>
      </c>
      <c r="P47" s="36">
        <f t="shared" si="11"/>
        <v>-0.24078109283525406</v>
      </c>
      <c r="Q47" s="76" t="str">
        <f t="shared" si="12"/>
        <v>Spain</v>
      </c>
      <c r="R47" s="79">
        <f t="shared" si="13"/>
        <v>268.2874455771244</v>
      </c>
      <c r="S47" s="38">
        <f t="shared" si="3"/>
        <v>-2.4306864479329948E-2</v>
      </c>
      <c r="T47" s="42">
        <f t="shared" si="4"/>
        <v>200.67775040444445</v>
      </c>
      <c r="U47" s="43">
        <f t="shared" si="14"/>
        <v>8.6430570813497268E-2</v>
      </c>
    </row>
    <row r="48" spans="2:26" ht="16.5" thickBot="1" x14ac:dyDescent="0.3">
      <c r="B48" s="31" t="s">
        <v>72</v>
      </c>
      <c r="C48" s="32" cm="1">
        <f t="array" ref="C48">VLOOKUP($B48&amp;2023,CHOOSE({1,2},'EEA 25 E'!$C$1:$C$1021&amp;'EEA 25 E'!$D$1:$D$1021,'EEA 25 E'!$E$1:$E$1021),2,0)/1000000</f>
        <v>35.543461000000001</v>
      </c>
      <c r="D48" s="33">
        <f t="shared" si="5"/>
        <v>1.4258010307683686E-2</v>
      </c>
      <c r="E48" s="32">
        <f>VLOOKUP($B48,Population!$A$10:$Y$62,Population!$X$7,FALSE)/1000000</f>
        <v>10.551707</v>
      </c>
      <c r="F48" s="33">
        <f t="shared" si="6"/>
        <v>2.3484446410379251E-2</v>
      </c>
      <c r="G48" s="34">
        <f t="shared" si="7"/>
        <v>3.3685034089744912</v>
      </c>
      <c r="H48" s="35">
        <f>VLOOKUP($B48,'GDP capita'!$A$11:$AY$49,'GDP capita'!$AX$8,FALSE)</f>
        <v>48810</v>
      </c>
      <c r="I48" s="36">
        <f t="shared" si="8"/>
        <v>0.54428192460269176</v>
      </c>
      <c r="J48" s="65">
        <f t="shared" si="0"/>
        <v>2.0442204520174303</v>
      </c>
      <c r="K48" s="33" cm="1">
        <f t="array" ref="K48">(E48^$I$17)*((1/H48)^$I$18)/SUMPRODUCT((E$22:E$48^$I$17)*((1/H$22:H$48)^$I$18))</f>
        <v>5.0380660137707362E-3</v>
      </c>
      <c r="L48" s="62">
        <f t="shared" si="1"/>
        <v>3.8017106327994113E-2</v>
      </c>
      <c r="M48" s="85">
        <f t="shared" si="9"/>
        <v>2.0822375583454242</v>
      </c>
      <c r="N48" s="33">
        <f t="shared" si="2"/>
        <v>1.3797013092988036E-2</v>
      </c>
      <c r="O48" s="94">
        <f t="shared" si="10"/>
        <v>197.33655970028585</v>
      </c>
      <c r="P48" s="90">
        <f t="shared" si="11"/>
        <v>-0.42765094833873507</v>
      </c>
      <c r="Q48" s="75" t="str">
        <f t="shared" si="12"/>
        <v>Sweden</v>
      </c>
      <c r="R48" s="78">
        <f t="shared" si="13"/>
        <v>203.93013207470705</v>
      </c>
      <c r="S48" s="44">
        <f t="shared" si="3"/>
        <v>-3.2332506762687396E-2</v>
      </c>
      <c r="T48" s="32">
        <f t="shared" si="4"/>
        <v>33.104784648055556</v>
      </c>
      <c r="U48" s="38">
        <f t="shared" si="14"/>
        <v>1.4258010307683686E-2</v>
      </c>
    </row>
    <row r="49" spans="2:21" ht="15.75" thickTop="1" x14ac:dyDescent="0.25">
      <c r="B49" s="18" t="s">
        <v>128</v>
      </c>
      <c r="C49" s="45">
        <f>SUM(C22:C48)</f>
        <v>2492.8766520000004</v>
      </c>
      <c r="D49" s="46">
        <f>SUM(D22:D48)</f>
        <v>1</v>
      </c>
      <c r="E49" s="45">
        <f>SUM(E22:E48)</f>
        <v>449.30618400000009</v>
      </c>
      <c r="F49" s="47">
        <f>SUM(F22:F48)</f>
        <v>0.99999999999999978</v>
      </c>
      <c r="G49" s="102">
        <f>C49/E49</f>
        <v>5.5482803058860188</v>
      </c>
      <c r="H49" s="24"/>
      <c r="I49" s="24"/>
      <c r="J49" s="64">
        <f>SUM(J22:J48)</f>
        <v>143.3734727289258</v>
      </c>
      <c r="K49" s="48">
        <f>SUM(K22:K48)</f>
        <v>0.99999999999999989</v>
      </c>
      <c r="L49" s="64">
        <f>SUM(L22:L48)</f>
        <v>7.5459722488908483</v>
      </c>
      <c r="M49" s="87">
        <f>SUM(M22:M48)</f>
        <v>150.91944497781665</v>
      </c>
      <c r="N49" s="46">
        <f>SUM(N22:N48)</f>
        <v>0.99999999999999989</v>
      </c>
      <c r="O49" s="91"/>
      <c r="P49" s="46"/>
      <c r="Q49" s="24"/>
      <c r="R49" s="74"/>
      <c r="S49" s="81"/>
      <c r="T49" s="45">
        <f>SUM(T22:T48)</f>
        <v>2321.8376150433337</v>
      </c>
      <c r="U49" s="49">
        <f>SUM(U22:U48)</f>
        <v>1.0000000000000002</v>
      </c>
    </row>
    <row r="50" spans="2:21" x14ac:dyDescent="0.25">
      <c r="B50" s="118" t="s">
        <v>159</v>
      </c>
      <c r="C50" s="119"/>
      <c r="D50" s="119"/>
      <c r="E50" s="119"/>
      <c r="F50" s="119"/>
      <c r="G50" s="69">
        <f>AVERAGE(G22:G38,G40:G48)</f>
        <v>5.3302818661286251</v>
      </c>
      <c r="H50" s="51">
        <f>AVERAGE(H22:H38,H40:H48)</f>
        <v>31606.923076923078</v>
      </c>
      <c r="I50" s="24"/>
      <c r="J50" s="24"/>
      <c r="K50" s="24"/>
      <c r="L50" s="24"/>
      <c r="M50" s="57"/>
      <c r="N50" s="24"/>
      <c r="O50" s="28">
        <f>AVERAGE(O22:O38,O40:O48)</f>
        <v>344.78358813998022</v>
      </c>
      <c r="P50" s="24"/>
      <c r="Q50" s="24"/>
      <c r="R50" s="80">
        <f>AVERAGE(R22:R38,R40:R48)</f>
        <v>322.69674480927858</v>
      </c>
      <c r="S50" s="25"/>
      <c r="T50" s="24"/>
      <c r="U50" s="25"/>
    </row>
    <row r="51" spans="2:21" x14ac:dyDescent="0.25">
      <c r="B51" s="118" t="s">
        <v>160</v>
      </c>
      <c r="C51" s="119"/>
      <c r="D51" s="119"/>
      <c r="E51" s="119"/>
      <c r="F51" s="119"/>
      <c r="G51" s="69">
        <f>AVERAGE(G22:G48)</f>
        <v>5.5098604949160697</v>
      </c>
      <c r="H51" s="51">
        <f>AVERAGE(H22:H48)</f>
        <v>34172.592592592591</v>
      </c>
      <c r="I51" s="24"/>
      <c r="J51" s="24"/>
      <c r="K51" s="24"/>
      <c r="L51" s="24"/>
      <c r="M51" s="57"/>
      <c r="N51" s="24"/>
      <c r="O51" s="28">
        <f>AVERAGE(O22:O48)</f>
        <v>353.78222525558641</v>
      </c>
      <c r="P51" s="24"/>
      <c r="Q51" s="24"/>
      <c r="R51" s="80">
        <f>AVERAGE(R22:R48)</f>
        <v>333.56848487902295</v>
      </c>
      <c r="S51" s="25"/>
      <c r="T51" s="24"/>
      <c r="U51" s="25"/>
    </row>
    <row r="52" spans="2:21" x14ac:dyDescent="0.25">
      <c r="B52" s="50" t="s">
        <v>147</v>
      </c>
      <c r="C52" s="13"/>
      <c r="D52" s="13"/>
      <c r="E52" s="13"/>
      <c r="F52" s="13"/>
      <c r="G52" s="64">
        <f>C49/E49</f>
        <v>5.5482803058860188</v>
      </c>
      <c r="H52" s="51">
        <f>'GDP capita'!AX11</f>
        <v>33530</v>
      </c>
      <c r="I52" s="13"/>
      <c r="J52" s="13"/>
      <c r="K52" s="13"/>
      <c r="L52" s="13"/>
      <c r="M52" s="13"/>
      <c r="N52" s="13"/>
      <c r="O52" s="28">
        <f>I11</f>
        <v>335.89443090731339</v>
      </c>
      <c r="P52" s="13"/>
      <c r="Q52" s="13"/>
      <c r="R52" s="80">
        <f>O52</f>
        <v>335.89443090731339</v>
      </c>
      <c r="S52" s="61"/>
      <c r="T52" s="13"/>
      <c r="U52" s="61"/>
    </row>
  </sheetData>
  <sheetProtection algorithmName="SHA-512" hashValue="vvkQ1rdzT4ZMX3LHqX60joGMFgczsu9Md5RTVkWwte/7kegOnCGF3eIImpfO+65cxHk3n3zgO3vN0KwHkB4ZFA==" saltValue="mFHxLUN7lcTLGP8G8kPEDg==" spinCount="100000" sheet="1" objects="1" scenarios="1"/>
  <mergeCells count="11">
    <mergeCell ref="B2:G2"/>
    <mergeCell ref="B50:F50"/>
    <mergeCell ref="B51:F51"/>
    <mergeCell ref="R20:U20"/>
    <mergeCell ref="K4:L4"/>
    <mergeCell ref="B5:H5"/>
    <mergeCell ref="B13:H13"/>
    <mergeCell ref="B17:H17"/>
    <mergeCell ref="M17:M18"/>
    <mergeCell ref="J17:L18"/>
    <mergeCell ref="I2:L2"/>
  </mergeCells>
  <conditionalFormatting sqref="D22:D48">
    <cfRule type="dataBar" priority="3">
      <dataBar>
        <cfvo type="min"/>
        <cfvo type="max"/>
        <color rgb="FF638EC6"/>
      </dataBar>
      <extLst>
        <ext xmlns:x14="http://schemas.microsoft.com/office/spreadsheetml/2009/9/main" uri="{B025F937-C7B1-47D3-B67F-A62EFF666E3E}">
          <x14:id>{EB3A8745-4AA4-49A6-8509-E6CA7A187AFD}</x14:id>
        </ext>
      </extLst>
    </cfRule>
  </conditionalFormatting>
  <conditionalFormatting sqref="F22:F48">
    <cfRule type="dataBar" priority="2">
      <dataBar>
        <cfvo type="min"/>
        <cfvo type="max"/>
        <color rgb="FF638EC6"/>
      </dataBar>
      <extLst>
        <ext xmlns:x14="http://schemas.microsoft.com/office/spreadsheetml/2009/9/main" uri="{B025F937-C7B1-47D3-B67F-A62EFF666E3E}">
          <x14:id>{70E52632-C36A-4485-9E3D-9FB3C099AC90}</x14:id>
        </ext>
      </extLst>
    </cfRule>
  </conditionalFormatting>
  <conditionalFormatting sqref="G22:G38 G40:G48">
    <cfRule type="colorScale" priority="10">
      <colorScale>
        <cfvo type="min"/>
        <cfvo type="percentile" val="50"/>
        <cfvo type="max"/>
        <color rgb="FF63BE7B"/>
        <color rgb="FFFFEB84"/>
        <color rgb="FFF8696B"/>
      </colorScale>
    </cfRule>
  </conditionalFormatting>
  <conditionalFormatting sqref="I22:I38 I40:I48">
    <cfRule type="colorScale" priority="4">
      <colorScale>
        <cfvo type="min"/>
        <cfvo type="percentile" val="50"/>
        <cfvo type="max"/>
        <color rgb="FFF8696B"/>
        <color rgb="FFFFEB84"/>
        <color rgb="FF63BE7B"/>
      </colorScale>
    </cfRule>
  </conditionalFormatting>
  <conditionalFormatting sqref="P22:P38 P40:P48">
    <cfRule type="colorScale" priority="1">
      <colorScale>
        <cfvo type="min"/>
        <cfvo type="max"/>
        <color rgb="FFFFEF9C"/>
        <color rgb="FF63BE7B"/>
      </colorScale>
    </cfRule>
  </conditionalFormatting>
  <conditionalFormatting sqref="P39">
    <cfRule type="colorScale" priority="5">
      <colorScale>
        <cfvo type="min"/>
        <cfvo type="percentile" val="50"/>
        <cfvo type="max"/>
        <color rgb="FFF8696B"/>
        <color rgb="FFFFEB84"/>
        <color rgb="FF63BE7B"/>
      </colorScale>
    </cfRule>
  </conditionalFormatting>
  <conditionalFormatting sqref="S22:S48">
    <cfRule type="colorScale" priority="11">
      <colorScale>
        <cfvo type="min"/>
        <cfvo type="percentile" val="50"/>
        <cfvo type="max"/>
        <color rgb="FFF8696B"/>
        <color rgb="FFFFEB84"/>
        <color rgb="FF63BE7B"/>
      </colorScale>
    </cfRule>
  </conditionalFormatting>
  <dataValidations count="4">
    <dataValidation type="decimal" operator="lessThanOrEqual" allowBlank="1" showInputMessage="1" showErrorMessage="1" error="value must be less than or equal to the lower value." sqref="I4" xr:uid="{46A97BBE-BD1F-4047-9881-FB03FABA8505}">
      <formula1>I5</formula1>
    </dataValidation>
    <dataValidation type="decimal" operator="greaterThanOrEqual" allowBlank="1" showInputMessage="1" showErrorMessage="1" error="value must be greater than or equal to the upper value." sqref="I5" xr:uid="{36C8E1FC-7E76-4F28-B699-E0D7E8F129BF}">
      <formula1>I4</formula1>
    </dataValidation>
    <dataValidation type="decimal" allowBlank="1" showInputMessage="1" showErrorMessage="1" sqref="I13" xr:uid="{85CE8E19-2093-4404-91E3-5A099EA91D8F}">
      <formula1>0</formula1>
      <formula2>1</formula2>
    </dataValidation>
    <dataValidation type="decimal" operator="greaterThanOrEqual" allowBlank="1" showInputMessage="1" showErrorMessage="1" sqref="I17:I19" xr:uid="{5324CFA4-D43E-4E94-87D3-85C3A330C9F7}">
      <formula1>0</formula1>
    </dataValidation>
  </dataValidations>
  <hyperlinks>
    <hyperlink ref="M17:M18" location="S_α_ß!A1" display="see 'S_α_β' sheet" xr:uid="{CDDCA928-B7C0-43CD-8EC5-EED2C40DD85C}"/>
  </hyperlinks>
  <pageMargins left="0.75" right="0.75" top="1" bottom="1" header="0.5" footer="0.5"/>
  <pageSetup paperSize="9" scale="4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dataBar" id="{EB3A8745-4AA4-49A6-8509-E6CA7A187AFD}">
            <x14:dataBar minLength="0" maxLength="100" border="1" negativeBarBorderColorSameAsPositive="0">
              <x14:cfvo type="autoMin"/>
              <x14:cfvo type="autoMax"/>
              <x14:borderColor rgb="FF638EC6"/>
              <x14:negativeFillColor rgb="FFFF0000"/>
              <x14:negativeBorderColor rgb="FFFF0000"/>
              <x14:axisColor rgb="FF000000"/>
            </x14:dataBar>
          </x14:cfRule>
          <xm:sqref>D22:D48</xm:sqref>
        </x14:conditionalFormatting>
        <x14:conditionalFormatting xmlns:xm="http://schemas.microsoft.com/office/excel/2006/main">
          <x14:cfRule type="dataBar" id="{70E52632-C36A-4485-9E3D-9FB3C099AC90}">
            <x14:dataBar minLength="0" maxLength="100" border="1" negativeBarBorderColorSameAsPositive="0">
              <x14:cfvo type="autoMin"/>
              <x14:cfvo type="autoMax"/>
              <x14:borderColor rgb="FF638EC6"/>
              <x14:negativeFillColor rgb="FFFF0000"/>
              <x14:negativeBorderColor rgb="FFFF0000"/>
              <x14:axisColor rgb="FF000000"/>
            </x14:dataBar>
          </x14:cfRule>
          <xm:sqref>F22:F48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A0C88-EEE7-43CB-B1F1-788514E5FDED}">
  <sheetPr>
    <tabColor theme="9"/>
  </sheetPr>
  <dimension ref="A1:A12"/>
  <sheetViews>
    <sheetView zoomScale="145" zoomScaleNormal="145" workbookViewId="0"/>
  </sheetViews>
  <sheetFormatPr baseColWidth="10" defaultRowHeight="15" x14ac:dyDescent="0.25"/>
  <cols>
    <col min="1" max="1" width="2.28515625" customWidth="1"/>
  </cols>
  <sheetData>
    <row r="1" ht="10.5" customHeight="1" x14ac:dyDescent="0.25"/>
    <row r="2" ht="10.5" customHeight="1" x14ac:dyDescent="0.25"/>
    <row r="3" ht="10.5" customHeight="1" x14ac:dyDescent="0.25"/>
    <row r="4" ht="10.5" customHeight="1" x14ac:dyDescent="0.25"/>
    <row r="5" ht="10.5" customHeight="1" x14ac:dyDescent="0.25"/>
    <row r="6" ht="10.5" customHeight="1" x14ac:dyDescent="0.25"/>
    <row r="7" ht="10.5" customHeight="1" x14ac:dyDescent="0.25"/>
    <row r="8" ht="10.5" customHeight="1" x14ac:dyDescent="0.25"/>
    <row r="9" ht="10.5" customHeight="1" x14ac:dyDescent="0.25"/>
    <row r="10" ht="10.5" customHeight="1" x14ac:dyDescent="0.25"/>
    <row r="11" ht="10.5" customHeight="1" x14ac:dyDescent="0.25"/>
    <row r="12" ht="10.5" customHeight="1" x14ac:dyDescent="0.25"/>
  </sheetData>
  <sheetProtection algorithmName="SHA-512" hashValue="AuCPEYeme7TDp46U4zm50uEscukLPnXIzrqcUtdaI+1AbzHSJKQT8HIt33yNPJjcyoWvGGnER57qhcHzCv88XQ==" saltValue="b+zERbktoAzqiqUpr7oXlQ==" spinCount="100000" sheet="1" objects="1" scenarios="1"/>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986BB-9AA3-47B7-839F-29F4DF242564}">
  <sheetPr>
    <tabColor theme="0" tint="-4.9989318521683403E-2"/>
  </sheetPr>
  <dimension ref="A1"/>
  <sheetViews>
    <sheetView zoomScale="190" zoomScaleNormal="190" workbookViewId="0"/>
  </sheetViews>
  <sheetFormatPr baseColWidth="10" defaultRowHeight="15" x14ac:dyDescent="0.25"/>
  <cols>
    <col min="1" max="1" width="4.28515625" customWidth="1"/>
  </cols>
  <sheetData/>
  <sheetProtection algorithmName="SHA-512" hashValue="fBtvCOnzU7AijuzYlFMA6i2J4l/Z7gL7L9W4SJ+oizHfO57OiPNFcLhSNNMtfCcXv9t7O5bUp+XDMQC8bJ0lLw==" saltValue="xD19ywWLrjx8WbRwOMcQWw==" spinCount="100000" sheet="1" objects="1" scenarios="1"/>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5434-F9DC-4784-8155-D878612FAB2B}">
  <sheetPr>
    <tabColor theme="8" tint="0.79998168889431442"/>
  </sheetPr>
  <dimension ref="B2:C13"/>
  <sheetViews>
    <sheetView zoomScale="130" zoomScaleNormal="130" workbookViewId="0">
      <selection activeCell="C12" sqref="C12"/>
    </sheetView>
  </sheetViews>
  <sheetFormatPr baseColWidth="10" defaultRowHeight="15.75" x14ac:dyDescent="0.25"/>
  <cols>
    <col min="1" max="1" width="4.5703125" style="71" customWidth="1"/>
    <col min="2" max="16384" width="11.42578125" style="71"/>
  </cols>
  <sheetData>
    <row r="2" spans="2:3" x14ac:dyDescent="0.25">
      <c r="B2" s="70" t="s">
        <v>167</v>
      </c>
      <c r="C2" s="71" t="s">
        <v>170</v>
      </c>
    </row>
    <row r="3" spans="2:3" x14ac:dyDescent="0.25">
      <c r="B3" s="70" t="s">
        <v>166</v>
      </c>
      <c r="C3" s="71" t="s">
        <v>178</v>
      </c>
    </row>
    <row r="4" spans="2:3" x14ac:dyDescent="0.25">
      <c r="B4" s="70" t="s">
        <v>153</v>
      </c>
      <c r="C4" s="71" t="s">
        <v>179</v>
      </c>
    </row>
    <row r="5" spans="2:3" x14ac:dyDescent="0.25">
      <c r="B5" s="70" t="s">
        <v>168</v>
      </c>
      <c r="C5" s="71" t="s">
        <v>169</v>
      </c>
    </row>
    <row r="6" spans="2:3" x14ac:dyDescent="0.25">
      <c r="B6" s="70" t="s">
        <v>152</v>
      </c>
      <c r="C6" s="71" t="s">
        <v>180</v>
      </c>
    </row>
    <row r="7" spans="2:3" x14ac:dyDescent="0.25">
      <c r="B7" s="70" t="s">
        <v>131</v>
      </c>
      <c r="C7" s="71" t="s">
        <v>148</v>
      </c>
    </row>
    <row r="8" spans="2:3" x14ac:dyDescent="0.25">
      <c r="B8" s="70" t="s">
        <v>132</v>
      </c>
      <c r="C8" s="71" t="s">
        <v>181</v>
      </c>
    </row>
    <row r="9" spans="2:3" x14ac:dyDescent="0.25">
      <c r="B9" s="70" t="s">
        <v>149</v>
      </c>
      <c r="C9" s="71" t="s">
        <v>182</v>
      </c>
    </row>
    <row r="10" spans="2:3" x14ac:dyDescent="0.25">
      <c r="B10" s="70" t="s">
        <v>133</v>
      </c>
      <c r="C10" s="71" t="s">
        <v>185</v>
      </c>
    </row>
    <row r="11" spans="2:3" x14ac:dyDescent="0.25">
      <c r="B11" s="70" t="s">
        <v>157</v>
      </c>
      <c r="C11" s="71" t="s">
        <v>189</v>
      </c>
    </row>
    <row r="12" spans="2:3" x14ac:dyDescent="0.25">
      <c r="B12" s="70" t="s">
        <v>150</v>
      </c>
      <c r="C12" s="71" t="s">
        <v>183</v>
      </c>
    </row>
    <row r="13" spans="2:3" x14ac:dyDescent="0.25">
      <c r="B13" s="70" t="s">
        <v>151</v>
      </c>
      <c r="C13" s="71" t="s">
        <v>184</v>
      </c>
    </row>
  </sheetData>
  <sheetProtection algorithmName="SHA-512" hashValue="AhD+ww8iyW78fi5+SYsYLNMORAXN4W3d2KgMMQ4I3BQKN+ZWVvQta2ioHVwXktpsk58lfBiyyfOhmXHLLVz2ng==" saltValue="ZMe7zVsAGirujj73MC51Nw==" spinCount="100000" sheet="1" objects="1" scenarios="1"/>
  <sortState xmlns:xlrd2="http://schemas.microsoft.com/office/spreadsheetml/2017/richdata2" ref="B2:C13">
    <sortCondition ref="B2:B13"/>
  </sortState>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5F082-6219-485D-ABD6-330DFBDD1142}">
  <dimension ref="A1:F1021"/>
  <sheetViews>
    <sheetView workbookViewId="0">
      <selection activeCell="G31" sqref="G31"/>
    </sheetView>
  </sheetViews>
  <sheetFormatPr baseColWidth="10" defaultRowHeight="15" x14ac:dyDescent="0.25"/>
  <cols>
    <col min="1" max="1" width="51" bestFit="1" customWidth="1"/>
    <col min="4" max="5" width="12.7109375" bestFit="1" customWidth="1"/>
  </cols>
  <sheetData>
    <row r="1" spans="1:6" x14ac:dyDescent="0.25">
      <c r="A1" t="s">
        <v>90</v>
      </c>
      <c r="B1" t="s">
        <v>91</v>
      </c>
      <c r="C1" t="s">
        <v>92</v>
      </c>
      <c r="D1" t="s">
        <v>93</v>
      </c>
      <c r="E1" t="s">
        <v>94</v>
      </c>
      <c r="F1" t="s">
        <v>95</v>
      </c>
    </row>
    <row r="2" spans="1:6" x14ac:dyDescent="0.25">
      <c r="A2" t="s">
        <v>96</v>
      </c>
      <c r="B2" t="s">
        <v>97</v>
      </c>
      <c r="C2" t="s">
        <v>65</v>
      </c>
      <c r="D2">
        <v>1990</v>
      </c>
      <c r="E2" s="3">
        <v>49144072</v>
      </c>
      <c r="F2" s="3">
        <v>7677849.9999999991</v>
      </c>
    </row>
    <row r="3" spans="1:6" x14ac:dyDescent="0.25">
      <c r="A3" t="s">
        <v>96</v>
      </c>
      <c r="B3" t="s">
        <v>97</v>
      </c>
      <c r="C3" t="s">
        <v>65</v>
      </c>
      <c r="D3">
        <v>1991</v>
      </c>
      <c r="E3" s="3">
        <v>47529782</v>
      </c>
      <c r="F3" s="3">
        <v>7754891</v>
      </c>
    </row>
    <row r="4" spans="1:6" x14ac:dyDescent="0.25">
      <c r="A4" t="s">
        <v>96</v>
      </c>
      <c r="B4" t="s">
        <v>97</v>
      </c>
      <c r="C4" t="s">
        <v>65</v>
      </c>
      <c r="D4">
        <v>1992</v>
      </c>
      <c r="E4" s="3">
        <v>47694084</v>
      </c>
      <c r="F4" s="3">
        <v>7840709</v>
      </c>
    </row>
    <row r="5" spans="1:6" x14ac:dyDescent="0.25">
      <c r="A5" t="s">
        <v>96</v>
      </c>
      <c r="B5" t="s">
        <v>97</v>
      </c>
      <c r="C5" t="s">
        <v>65</v>
      </c>
      <c r="D5">
        <v>1993</v>
      </c>
      <c r="E5" s="3">
        <v>46023698</v>
      </c>
      <c r="F5" s="3">
        <v>7905633</v>
      </c>
    </row>
    <row r="6" spans="1:6" x14ac:dyDescent="0.25">
      <c r="A6" t="s">
        <v>96</v>
      </c>
      <c r="B6" t="s">
        <v>97</v>
      </c>
      <c r="C6" t="s">
        <v>65</v>
      </c>
      <c r="D6">
        <v>1994</v>
      </c>
      <c r="E6" s="3">
        <v>49012184</v>
      </c>
      <c r="F6" s="3">
        <v>7936117.9999999991</v>
      </c>
    </row>
    <row r="7" spans="1:6" x14ac:dyDescent="0.25">
      <c r="A7" t="s">
        <v>96</v>
      </c>
      <c r="B7" t="s">
        <v>97</v>
      </c>
      <c r="C7" t="s">
        <v>65</v>
      </c>
      <c r="D7">
        <v>1995</v>
      </c>
      <c r="E7" s="3">
        <v>46831079</v>
      </c>
      <c r="F7" s="3">
        <v>7948278</v>
      </c>
    </row>
    <row r="8" spans="1:6" x14ac:dyDescent="0.25">
      <c r="A8" t="s">
        <v>96</v>
      </c>
      <c r="B8" t="s">
        <v>97</v>
      </c>
      <c r="C8" t="s">
        <v>65</v>
      </c>
      <c r="D8">
        <v>1996</v>
      </c>
      <c r="E8" s="3">
        <v>53779307</v>
      </c>
      <c r="F8" s="3">
        <v>7959017</v>
      </c>
    </row>
    <row r="9" spans="1:6" x14ac:dyDescent="0.25">
      <c r="A9" t="s">
        <v>96</v>
      </c>
      <c r="B9" t="s">
        <v>97</v>
      </c>
      <c r="C9" t="s">
        <v>65</v>
      </c>
      <c r="D9">
        <v>1997</v>
      </c>
      <c r="E9" s="3">
        <v>46365107</v>
      </c>
      <c r="F9" s="3">
        <v>7968041</v>
      </c>
    </row>
    <row r="10" spans="1:6" x14ac:dyDescent="0.25">
      <c r="A10" t="s">
        <v>96</v>
      </c>
      <c r="B10" t="s">
        <v>97</v>
      </c>
      <c r="C10" t="s">
        <v>65</v>
      </c>
      <c r="D10">
        <v>1998</v>
      </c>
      <c r="E10" s="3">
        <v>47743298</v>
      </c>
      <c r="F10" s="3">
        <v>7976789.0000000009</v>
      </c>
    </row>
    <row r="11" spans="1:6" x14ac:dyDescent="0.25">
      <c r="A11" t="s">
        <v>96</v>
      </c>
      <c r="B11" t="s">
        <v>97</v>
      </c>
      <c r="C11" t="s">
        <v>65</v>
      </c>
      <c r="D11">
        <v>1999</v>
      </c>
      <c r="E11" s="3">
        <v>45103611</v>
      </c>
      <c r="F11" s="3">
        <v>7992324.0000000009</v>
      </c>
    </row>
    <row r="12" spans="1:6" x14ac:dyDescent="0.25">
      <c r="A12" t="s">
        <v>96</v>
      </c>
      <c r="B12" t="s">
        <v>97</v>
      </c>
      <c r="C12" t="s">
        <v>65</v>
      </c>
      <c r="D12">
        <v>2000</v>
      </c>
      <c r="E12" s="3">
        <v>49687385</v>
      </c>
      <c r="F12" s="3">
        <v>8011566.0000000009</v>
      </c>
    </row>
    <row r="13" spans="1:6" x14ac:dyDescent="0.25">
      <c r="A13" t="s">
        <v>96</v>
      </c>
      <c r="B13" t="s">
        <v>97</v>
      </c>
      <c r="C13" t="s">
        <v>65</v>
      </c>
      <c r="D13">
        <v>2001</v>
      </c>
      <c r="E13" s="3">
        <v>47270253</v>
      </c>
      <c r="F13" s="3">
        <v>8042293</v>
      </c>
    </row>
    <row r="14" spans="1:6" x14ac:dyDescent="0.25">
      <c r="A14" t="s">
        <v>96</v>
      </c>
      <c r="B14" t="s">
        <v>97</v>
      </c>
      <c r="C14" t="s">
        <v>65</v>
      </c>
      <c r="D14">
        <v>2002</v>
      </c>
      <c r="E14" s="3">
        <v>57504798</v>
      </c>
      <c r="F14" s="3">
        <v>8081957</v>
      </c>
    </row>
    <row r="15" spans="1:6" x14ac:dyDescent="0.25">
      <c r="A15" t="s">
        <v>96</v>
      </c>
      <c r="B15" t="s">
        <v>97</v>
      </c>
      <c r="C15" t="s">
        <v>65</v>
      </c>
      <c r="D15">
        <v>2003</v>
      </c>
      <c r="E15" s="3">
        <v>67747809</v>
      </c>
      <c r="F15" s="3">
        <v>8121423</v>
      </c>
    </row>
    <row r="16" spans="1:6" x14ac:dyDescent="0.25">
      <c r="A16" t="s">
        <v>96</v>
      </c>
      <c r="B16" t="s">
        <v>97</v>
      </c>
      <c r="C16" t="s">
        <v>65</v>
      </c>
      <c r="D16">
        <v>2004</v>
      </c>
      <c r="E16" s="3">
        <v>63485670</v>
      </c>
      <c r="F16" s="3">
        <v>8171965.9999999991</v>
      </c>
    </row>
    <row r="17" spans="1:6" x14ac:dyDescent="0.25">
      <c r="A17" t="s">
        <v>96</v>
      </c>
      <c r="B17" t="s">
        <v>97</v>
      </c>
      <c r="C17" t="s">
        <v>65</v>
      </c>
      <c r="D17">
        <v>2005</v>
      </c>
      <c r="E17" s="3">
        <v>65682817</v>
      </c>
      <c r="F17" s="3">
        <v>8227829</v>
      </c>
    </row>
    <row r="18" spans="1:6" x14ac:dyDescent="0.25">
      <c r="A18" t="s">
        <v>96</v>
      </c>
      <c r="B18" t="s">
        <v>97</v>
      </c>
      <c r="C18" t="s">
        <v>65</v>
      </c>
      <c r="D18">
        <v>2006</v>
      </c>
      <c r="E18" s="3">
        <v>70208785</v>
      </c>
      <c r="F18" s="3">
        <v>8268641</v>
      </c>
    </row>
    <row r="19" spans="1:6" x14ac:dyDescent="0.25">
      <c r="A19" t="s">
        <v>96</v>
      </c>
      <c r="B19" t="s">
        <v>97</v>
      </c>
      <c r="C19" t="s">
        <v>65</v>
      </c>
      <c r="D19">
        <v>2007</v>
      </c>
      <c r="E19" s="3">
        <v>68111738</v>
      </c>
      <c r="F19" s="3">
        <v>8295487.0000000009</v>
      </c>
    </row>
    <row r="20" spans="1:6" x14ac:dyDescent="0.25">
      <c r="A20" t="s">
        <v>96</v>
      </c>
      <c r="B20" t="s">
        <v>97</v>
      </c>
      <c r="C20" t="s">
        <v>65</v>
      </c>
      <c r="D20">
        <v>2008</v>
      </c>
      <c r="E20" s="3">
        <v>65695074</v>
      </c>
      <c r="F20" s="3">
        <v>8321495.9999999991</v>
      </c>
    </row>
    <row r="21" spans="1:6" x14ac:dyDescent="0.25">
      <c r="A21" t="s">
        <v>96</v>
      </c>
      <c r="B21" t="s">
        <v>97</v>
      </c>
      <c r="C21" t="s">
        <v>65</v>
      </c>
      <c r="D21">
        <v>2009</v>
      </c>
      <c r="E21" s="3">
        <v>59521660</v>
      </c>
      <c r="F21" s="3">
        <v>8343323</v>
      </c>
    </row>
    <row r="22" spans="1:6" x14ac:dyDescent="0.25">
      <c r="A22" t="s">
        <v>96</v>
      </c>
      <c r="B22" t="s">
        <v>97</v>
      </c>
      <c r="C22" t="s">
        <v>65</v>
      </c>
      <c r="D22">
        <v>2010</v>
      </c>
      <c r="E22" s="3">
        <v>62157674</v>
      </c>
      <c r="F22" s="3">
        <v>8363404</v>
      </c>
    </row>
    <row r="23" spans="1:6" x14ac:dyDescent="0.25">
      <c r="A23" t="s">
        <v>96</v>
      </c>
      <c r="B23" t="s">
        <v>97</v>
      </c>
      <c r="C23" t="s">
        <v>65</v>
      </c>
      <c r="D23">
        <v>2011</v>
      </c>
      <c r="E23" s="3">
        <v>60868169</v>
      </c>
      <c r="F23" s="3">
        <v>8391643</v>
      </c>
    </row>
    <row r="24" spans="1:6" x14ac:dyDescent="0.25">
      <c r="A24" t="s">
        <v>96</v>
      </c>
      <c r="B24" t="s">
        <v>97</v>
      </c>
      <c r="C24" t="s">
        <v>65</v>
      </c>
      <c r="D24">
        <v>2012</v>
      </c>
      <c r="E24" s="3">
        <v>60013524</v>
      </c>
      <c r="F24" s="3">
        <v>8429991</v>
      </c>
    </row>
    <row r="25" spans="1:6" x14ac:dyDescent="0.25">
      <c r="A25" t="s">
        <v>96</v>
      </c>
      <c r="B25" t="s">
        <v>97</v>
      </c>
      <c r="C25" t="s">
        <v>65</v>
      </c>
      <c r="D25">
        <v>2013</v>
      </c>
      <c r="E25" s="3">
        <v>64557442</v>
      </c>
      <c r="F25" s="3">
        <v>8479823</v>
      </c>
    </row>
    <row r="26" spans="1:6" x14ac:dyDescent="0.25">
      <c r="A26" t="s">
        <v>96</v>
      </c>
      <c r="B26" t="s">
        <v>97</v>
      </c>
      <c r="C26" t="s">
        <v>65</v>
      </c>
      <c r="D26">
        <v>2014</v>
      </c>
      <c r="E26" s="3">
        <v>56147816</v>
      </c>
      <c r="F26" s="3">
        <v>8546356</v>
      </c>
    </row>
    <row r="27" spans="1:6" x14ac:dyDescent="0.25">
      <c r="A27" t="s">
        <v>96</v>
      </c>
      <c r="B27" t="s">
        <v>97</v>
      </c>
      <c r="C27" t="s">
        <v>65</v>
      </c>
      <c r="D27">
        <v>2015</v>
      </c>
      <c r="E27" s="3">
        <v>64229935</v>
      </c>
      <c r="F27" s="3">
        <v>8642698.9999999981</v>
      </c>
    </row>
    <row r="28" spans="1:6" x14ac:dyDescent="0.25">
      <c r="A28" t="s">
        <v>96</v>
      </c>
      <c r="B28" t="s">
        <v>97</v>
      </c>
      <c r="C28" t="s">
        <v>65</v>
      </c>
      <c r="D28">
        <v>2016</v>
      </c>
      <c r="E28" s="3">
        <v>61254846</v>
      </c>
      <c r="F28" s="3">
        <v>8736668</v>
      </c>
    </row>
    <row r="29" spans="1:6" x14ac:dyDescent="0.25">
      <c r="A29" t="s">
        <v>96</v>
      </c>
      <c r="B29" t="s">
        <v>97</v>
      </c>
      <c r="C29" t="s">
        <v>65</v>
      </c>
      <c r="D29">
        <v>2017</v>
      </c>
      <c r="E29" s="3">
        <v>67255467</v>
      </c>
      <c r="F29" s="3">
        <v>8797566</v>
      </c>
    </row>
    <row r="30" spans="1:6" x14ac:dyDescent="0.25">
      <c r="A30" t="s">
        <v>96</v>
      </c>
      <c r="B30" t="s">
        <v>97</v>
      </c>
      <c r="C30" t="s">
        <v>65</v>
      </c>
      <c r="D30">
        <v>2018</v>
      </c>
      <c r="E30" s="3">
        <v>70752524</v>
      </c>
      <c r="F30" s="3">
        <v>8840521</v>
      </c>
    </row>
    <row r="31" spans="1:6" x14ac:dyDescent="0.25">
      <c r="A31" t="s">
        <v>96</v>
      </c>
      <c r="B31" t="s">
        <v>97</v>
      </c>
      <c r="C31" t="s">
        <v>65</v>
      </c>
      <c r="D31">
        <v>2019</v>
      </c>
      <c r="E31" s="3">
        <v>76691785</v>
      </c>
      <c r="F31" s="3">
        <v>8879920</v>
      </c>
    </row>
    <row r="32" spans="1:6" x14ac:dyDescent="0.25">
      <c r="A32" t="s">
        <v>96</v>
      </c>
      <c r="B32" t="s">
        <v>97</v>
      </c>
      <c r="C32" t="s">
        <v>65</v>
      </c>
      <c r="D32">
        <v>2020</v>
      </c>
      <c r="E32" s="3">
        <v>62104302</v>
      </c>
      <c r="F32" s="3">
        <v>8916864</v>
      </c>
    </row>
    <row r="33" spans="1:6" x14ac:dyDescent="0.25">
      <c r="A33" t="s">
        <v>96</v>
      </c>
      <c r="B33" t="s">
        <v>97</v>
      </c>
      <c r="C33" t="s">
        <v>65</v>
      </c>
      <c r="D33">
        <v>2021</v>
      </c>
      <c r="E33" s="3">
        <v>63446169</v>
      </c>
      <c r="F33" s="3">
        <v>8955797</v>
      </c>
    </row>
    <row r="34" spans="1:6" x14ac:dyDescent="0.25">
      <c r="A34" t="s">
        <v>96</v>
      </c>
      <c r="B34" t="s">
        <v>97</v>
      </c>
      <c r="C34" t="s">
        <v>65</v>
      </c>
      <c r="D34">
        <v>2022</v>
      </c>
      <c r="E34" s="3">
        <v>63038084</v>
      </c>
      <c r="F34" s="3">
        <v>9041851</v>
      </c>
    </row>
    <row r="35" spans="1:6" x14ac:dyDescent="0.25">
      <c r="A35" t="s">
        <v>96</v>
      </c>
      <c r="B35" t="s">
        <v>97</v>
      </c>
      <c r="C35" t="s">
        <v>65</v>
      </c>
      <c r="D35">
        <v>2023</v>
      </c>
      <c r="E35" s="3">
        <v>66895954</v>
      </c>
      <c r="F35" s="3"/>
    </row>
    <row r="36" spans="1:6" x14ac:dyDescent="0.25">
      <c r="A36" t="s">
        <v>96</v>
      </c>
      <c r="B36" t="s">
        <v>97</v>
      </c>
      <c r="C36" t="s">
        <v>43</v>
      </c>
      <c r="D36">
        <v>1990</v>
      </c>
      <c r="E36" s="3">
        <v>133931539</v>
      </c>
      <c r="F36" s="3">
        <v>9967378.9999999981</v>
      </c>
    </row>
    <row r="37" spans="1:6" x14ac:dyDescent="0.25">
      <c r="A37" t="s">
        <v>96</v>
      </c>
      <c r="B37" t="s">
        <v>97</v>
      </c>
      <c r="C37" t="s">
        <v>43</v>
      </c>
      <c r="D37">
        <v>1991</v>
      </c>
      <c r="E37" s="3">
        <v>136975837</v>
      </c>
      <c r="F37" s="3">
        <v>10004486</v>
      </c>
    </row>
    <row r="38" spans="1:6" x14ac:dyDescent="0.25">
      <c r="A38" t="s">
        <v>96</v>
      </c>
      <c r="B38" t="s">
        <v>97</v>
      </c>
      <c r="C38" t="s">
        <v>43</v>
      </c>
      <c r="D38">
        <v>1992</v>
      </c>
      <c r="E38" s="3">
        <v>136137777</v>
      </c>
      <c r="F38" s="3">
        <v>10045158</v>
      </c>
    </row>
    <row r="39" spans="1:6" x14ac:dyDescent="0.25">
      <c r="A39" t="s">
        <v>96</v>
      </c>
      <c r="B39" t="s">
        <v>97</v>
      </c>
      <c r="C39" t="s">
        <v>43</v>
      </c>
      <c r="D39">
        <v>1993</v>
      </c>
      <c r="E39" s="3">
        <v>135597188</v>
      </c>
      <c r="F39" s="3">
        <v>10084475</v>
      </c>
    </row>
    <row r="40" spans="1:6" x14ac:dyDescent="0.25">
      <c r="A40" t="s">
        <v>96</v>
      </c>
      <c r="B40" t="s">
        <v>97</v>
      </c>
      <c r="C40" t="s">
        <v>43</v>
      </c>
      <c r="D40">
        <v>1994</v>
      </c>
      <c r="E40" s="3">
        <v>139648191</v>
      </c>
      <c r="F40" s="3">
        <v>10115603.000000002</v>
      </c>
    </row>
    <row r="41" spans="1:6" x14ac:dyDescent="0.25">
      <c r="A41" t="s">
        <v>96</v>
      </c>
      <c r="B41" t="s">
        <v>97</v>
      </c>
      <c r="C41" t="s">
        <v>43</v>
      </c>
      <c r="D41">
        <v>1995</v>
      </c>
      <c r="E41" s="3">
        <v>139662615</v>
      </c>
      <c r="F41" s="3">
        <v>10136811</v>
      </c>
    </row>
    <row r="42" spans="1:6" x14ac:dyDescent="0.25">
      <c r="A42" t="s">
        <v>96</v>
      </c>
      <c r="B42" t="s">
        <v>97</v>
      </c>
      <c r="C42" t="s">
        <v>43</v>
      </c>
      <c r="D42">
        <v>1996</v>
      </c>
      <c r="E42" s="3">
        <v>146360382</v>
      </c>
      <c r="F42" s="3">
        <v>10156637</v>
      </c>
    </row>
    <row r="43" spans="1:6" x14ac:dyDescent="0.25">
      <c r="A43" t="s">
        <v>96</v>
      </c>
      <c r="B43" t="s">
        <v>97</v>
      </c>
      <c r="C43" t="s">
        <v>43</v>
      </c>
      <c r="D43">
        <v>1997</v>
      </c>
      <c r="E43" s="3">
        <v>143416901</v>
      </c>
      <c r="F43" s="3">
        <v>10181245</v>
      </c>
    </row>
    <row r="44" spans="1:6" x14ac:dyDescent="0.25">
      <c r="A44" t="s">
        <v>96</v>
      </c>
      <c r="B44" t="s">
        <v>97</v>
      </c>
      <c r="C44" t="s">
        <v>43</v>
      </c>
      <c r="D44">
        <v>1998</v>
      </c>
      <c r="E44" s="3">
        <v>150409978</v>
      </c>
      <c r="F44" s="3">
        <v>10203008</v>
      </c>
    </row>
    <row r="45" spans="1:6" x14ac:dyDescent="0.25">
      <c r="A45" t="s">
        <v>96</v>
      </c>
      <c r="B45" t="s">
        <v>97</v>
      </c>
      <c r="C45" t="s">
        <v>43</v>
      </c>
      <c r="D45">
        <v>1999</v>
      </c>
      <c r="E45" s="3">
        <v>142132158</v>
      </c>
      <c r="F45" s="3">
        <v>10226419</v>
      </c>
    </row>
    <row r="46" spans="1:6" x14ac:dyDescent="0.25">
      <c r="A46" t="s">
        <v>96</v>
      </c>
      <c r="B46" t="s">
        <v>97</v>
      </c>
      <c r="C46" t="s">
        <v>43</v>
      </c>
      <c r="D46">
        <v>2000</v>
      </c>
      <c r="E46" s="3">
        <v>145914355</v>
      </c>
      <c r="F46" s="3">
        <v>10251250</v>
      </c>
    </row>
    <row r="47" spans="1:6" x14ac:dyDescent="0.25">
      <c r="A47" t="s">
        <v>96</v>
      </c>
      <c r="B47" t="s">
        <v>97</v>
      </c>
      <c r="C47" t="s">
        <v>43</v>
      </c>
      <c r="D47">
        <v>2001</v>
      </c>
      <c r="E47" s="3">
        <v>145045947</v>
      </c>
      <c r="F47" s="3">
        <v>10286570</v>
      </c>
    </row>
    <row r="48" spans="1:6" x14ac:dyDescent="0.25">
      <c r="A48" t="s">
        <v>96</v>
      </c>
      <c r="B48" t="s">
        <v>97</v>
      </c>
      <c r="C48" t="s">
        <v>43</v>
      </c>
      <c r="D48">
        <v>2002</v>
      </c>
      <c r="E48" s="3">
        <v>151091292</v>
      </c>
      <c r="F48" s="3">
        <v>10332785</v>
      </c>
    </row>
    <row r="49" spans="1:6" x14ac:dyDescent="0.25">
      <c r="A49" t="s">
        <v>96</v>
      </c>
      <c r="B49" t="s">
        <v>97</v>
      </c>
      <c r="C49" t="s">
        <v>43</v>
      </c>
      <c r="D49">
        <v>2003</v>
      </c>
      <c r="E49" s="3">
        <v>153243141</v>
      </c>
      <c r="F49" s="3">
        <v>10376133</v>
      </c>
    </row>
    <row r="50" spans="1:6" x14ac:dyDescent="0.25">
      <c r="A50" t="s">
        <v>96</v>
      </c>
      <c r="B50" t="s">
        <v>97</v>
      </c>
      <c r="C50" t="s">
        <v>43</v>
      </c>
      <c r="D50">
        <v>2004</v>
      </c>
      <c r="E50" s="3">
        <v>155221793</v>
      </c>
      <c r="F50" s="3">
        <v>10421137</v>
      </c>
    </row>
    <row r="51" spans="1:6" x14ac:dyDescent="0.25">
      <c r="A51" t="s">
        <v>96</v>
      </c>
      <c r="B51" t="s">
        <v>97</v>
      </c>
      <c r="C51" t="s">
        <v>43</v>
      </c>
      <c r="D51">
        <v>2005</v>
      </c>
      <c r="E51" s="3">
        <v>152546543</v>
      </c>
      <c r="F51" s="3">
        <v>10478617</v>
      </c>
    </row>
    <row r="52" spans="1:6" x14ac:dyDescent="0.25">
      <c r="A52" t="s">
        <v>96</v>
      </c>
      <c r="B52" t="s">
        <v>97</v>
      </c>
      <c r="C52" t="s">
        <v>43</v>
      </c>
      <c r="D52">
        <v>2006</v>
      </c>
      <c r="E52" s="3">
        <v>153299504</v>
      </c>
      <c r="F52" s="3">
        <v>10547958</v>
      </c>
    </row>
    <row r="53" spans="1:6" x14ac:dyDescent="0.25">
      <c r="A53" t="s">
        <v>96</v>
      </c>
      <c r="B53" t="s">
        <v>97</v>
      </c>
      <c r="C53" t="s">
        <v>43</v>
      </c>
      <c r="D53">
        <v>2007</v>
      </c>
      <c r="E53" s="3">
        <v>153660761</v>
      </c>
      <c r="F53" s="3">
        <v>10625700</v>
      </c>
    </row>
    <row r="54" spans="1:6" x14ac:dyDescent="0.25">
      <c r="A54" t="s">
        <v>96</v>
      </c>
      <c r="B54" t="s">
        <v>97</v>
      </c>
      <c r="C54" t="s">
        <v>43</v>
      </c>
      <c r="D54">
        <v>2008</v>
      </c>
      <c r="E54" s="3">
        <v>154270096</v>
      </c>
      <c r="F54" s="3">
        <v>10709972.999999998</v>
      </c>
    </row>
    <row r="55" spans="1:6" x14ac:dyDescent="0.25">
      <c r="A55" t="s">
        <v>96</v>
      </c>
      <c r="B55" t="s">
        <v>97</v>
      </c>
      <c r="C55" t="s">
        <v>43</v>
      </c>
      <c r="D55">
        <v>2009</v>
      </c>
      <c r="E55" s="3">
        <v>133285096</v>
      </c>
      <c r="F55" s="3">
        <v>10796493</v>
      </c>
    </row>
    <row r="56" spans="1:6" x14ac:dyDescent="0.25">
      <c r="A56" t="s">
        <v>96</v>
      </c>
      <c r="B56" t="s">
        <v>97</v>
      </c>
      <c r="C56" t="s">
        <v>43</v>
      </c>
      <c r="D56">
        <v>2010</v>
      </c>
      <c r="E56" s="3">
        <v>143096100</v>
      </c>
      <c r="F56" s="3">
        <v>10895586</v>
      </c>
    </row>
    <row r="57" spans="1:6" x14ac:dyDescent="0.25">
      <c r="A57" t="s">
        <v>96</v>
      </c>
      <c r="B57" t="s">
        <v>97</v>
      </c>
      <c r="C57" t="s">
        <v>43</v>
      </c>
      <c r="D57">
        <v>2011</v>
      </c>
      <c r="E57" s="3">
        <v>131233140</v>
      </c>
      <c r="F57" s="3">
        <v>11038264.000000002</v>
      </c>
    </row>
    <row r="58" spans="1:6" x14ac:dyDescent="0.25">
      <c r="A58" t="s">
        <v>96</v>
      </c>
      <c r="B58" t="s">
        <v>97</v>
      </c>
      <c r="C58" t="s">
        <v>43</v>
      </c>
      <c r="D58">
        <v>2012</v>
      </c>
      <c r="E58" s="3">
        <v>125843633</v>
      </c>
      <c r="F58" s="3">
        <v>11106932</v>
      </c>
    </row>
    <row r="59" spans="1:6" x14ac:dyDescent="0.25">
      <c r="A59" t="s">
        <v>96</v>
      </c>
      <c r="B59" t="s">
        <v>97</v>
      </c>
      <c r="C59" t="s">
        <v>43</v>
      </c>
      <c r="D59">
        <v>2013</v>
      </c>
      <c r="E59" s="3">
        <v>125870864</v>
      </c>
      <c r="F59" s="3">
        <v>11159407</v>
      </c>
    </row>
    <row r="60" spans="1:6" x14ac:dyDescent="0.25">
      <c r="A60" t="s">
        <v>96</v>
      </c>
      <c r="B60" t="s">
        <v>97</v>
      </c>
      <c r="C60" t="s">
        <v>43</v>
      </c>
      <c r="D60">
        <v>2014</v>
      </c>
      <c r="E60" s="3">
        <v>117704961</v>
      </c>
      <c r="F60" s="3">
        <v>11209057</v>
      </c>
    </row>
    <row r="61" spans="1:6" x14ac:dyDescent="0.25">
      <c r="A61" t="s">
        <v>96</v>
      </c>
      <c r="B61" t="s">
        <v>97</v>
      </c>
      <c r="C61" t="s">
        <v>43</v>
      </c>
      <c r="D61">
        <v>2015</v>
      </c>
      <c r="E61" s="3">
        <v>123687658</v>
      </c>
      <c r="F61" s="3">
        <v>11274196</v>
      </c>
    </row>
    <row r="62" spans="1:6" x14ac:dyDescent="0.25">
      <c r="A62" t="s">
        <v>96</v>
      </c>
      <c r="B62" t="s">
        <v>97</v>
      </c>
      <c r="C62" t="s">
        <v>43</v>
      </c>
      <c r="D62">
        <v>2016</v>
      </c>
      <c r="E62" s="3">
        <v>125018862</v>
      </c>
      <c r="F62" s="3">
        <v>11331422</v>
      </c>
    </row>
    <row r="63" spans="1:6" x14ac:dyDescent="0.25">
      <c r="A63" t="s">
        <v>96</v>
      </c>
      <c r="B63" t="s">
        <v>97</v>
      </c>
      <c r="C63" t="s">
        <v>43</v>
      </c>
      <c r="D63">
        <v>2017</v>
      </c>
      <c r="E63" s="3">
        <v>127818176</v>
      </c>
      <c r="F63" s="3">
        <v>11375158</v>
      </c>
    </row>
    <row r="64" spans="1:6" x14ac:dyDescent="0.25">
      <c r="A64" t="s">
        <v>96</v>
      </c>
      <c r="B64" t="s">
        <v>97</v>
      </c>
      <c r="C64" t="s">
        <v>43</v>
      </c>
      <c r="D64">
        <v>2018</v>
      </c>
      <c r="E64" s="3">
        <v>135012265</v>
      </c>
      <c r="F64" s="3">
        <v>11427054.000000002</v>
      </c>
    </row>
    <row r="65" spans="1:6" x14ac:dyDescent="0.25">
      <c r="A65" t="s">
        <v>96</v>
      </c>
      <c r="B65" t="s">
        <v>97</v>
      </c>
      <c r="C65" t="s">
        <v>43</v>
      </c>
      <c r="D65">
        <v>2019</v>
      </c>
      <c r="E65" s="3">
        <v>131276503</v>
      </c>
      <c r="F65" s="3">
        <v>11488980.000000002</v>
      </c>
    </row>
    <row r="66" spans="1:6" x14ac:dyDescent="0.25">
      <c r="A66" t="s">
        <v>96</v>
      </c>
      <c r="B66" t="s">
        <v>97</v>
      </c>
      <c r="C66" t="s">
        <v>43</v>
      </c>
      <c r="D66">
        <v>2020</v>
      </c>
      <c r="E66" s="3">
        <v>114877765</v>
      </c>
      <c r="F66" s="3">
        <v>11538604</v>
      </c>
    </row>
    <row r="67" spans="1:6" x14ac:dyDescent="0.25">
      <c r="A67" t="s">
        <v>96</v>
      </c>
      <c r="B67" t="s">
        <v>97</v>
      </c>
      <c r="C67" t="s">
        <v>43</v>
      </c>
      <c r="D67">
        <v>2021</v>
      </c>
      <c r="E67" s="3">
        <v>123116872</v>
      </c>
      <c r="F67" s="3">
        <v>11586195.000000002</v>
      </c>
    </row>
    <row r="68" spans="1:6" x14ac:dyDescent="0.25">
      <c r="A68" t="s">
        <v>96</v>
      </c>
      <c r="B68" t="s">
        <v>97</v>
      </c>
      <c r="C68" t="s">
        <v>43</v>
      </c>
      <c r="D68">
        <v>2022</v>
      </c>
      <c r="E68" s="3">
        <v>118171448</v>
      </c>
      <c r="F68" s="3">
        <v>11680210.000000002</v>
      </c>
    </row>
    <row r="69" spans="1:6" x14ac:dyDescent="0.25">
      <c r="A69" t="s">
        <v>96</v>
      </c>
      <c r="B69" t="s">
        <v>97</v>
      </c>
      <c r="C69" t="s">
        <v>43</v>
      </c>
      <c r="D69">
        <v>2023</v>
      </c>
      <c r="E69" s="3">
        <v>111847130</v>
      </c>
      <c r="F69" s="3"/>
    </row>
    <row r="70" spans="1:6" x14ac:dyDescent="0.25">
      <c r="A70" t="s">
        <v>96</v>
      </c>
      <c r="B70" t="s">
        <v>97</v>
      </c>
      <c r="C70" t="s">
        <v>45</v>
      </c>
      <c r="D70">
        <v>1990</v>
      </c>
      <c r="E70" s="3">
        <v>60217375</v>
      </c>
      <c r="F70" s="3">
        <v>8718289</v>
      </c>
    </row>
    <row r="71" spans="1:6" x14ac:dyDescent="0.25">
      <c r="A71" t="s">
        <v>96</v>
      </c>
      <c r="B71" t="s">
        <v>97</v>
      </c>
      <c r="C71" t="s">
        <v>45</v>
      </c>
      <c r="D71">
        <v>1991</v>
      </c>
      <c r="E71" s="3">
        <v>45767006</v>
      </c>
      <c r="F71" s="3">
        <v>8632367</v>
      </c>
    </row>
    <row r="72" spans="1:6" x14ac:dyDescent="0.25">
      <c r="A72" t="s">
        <v>96</v>
      </c>
      <c r="B72" t="s">
        <v>97</v>
      </c>
      <c r="C72" t="s">
        <v>45</v>
      </c>
      <c r="D72">
        <v>1992</v>
      </c>
      <c r="E72" s="3">
        <v>42360388</v>
      </c>
      <c r="F72" s="3">
        <v>8540164</v>
      </c>
    </row>
    <row r="73" spans="1:6" x14ac:dyDescent="0.25">
      <c r="A73" t="s">
        <v>96</v>
      </c>
      <c r="B73" t="s">
        <v>97</v>
      </c>
      <c r="C73" t="s">
        <v>45</v>
      </c>
      <c r="D73">
        <v>1993</v>
      </c>
      <c r="E73" s="3">
        <v>43429539</v>
      </c>
      <c r="F73" s="3">
        <v>8472313</v>
      </c>
    </row>
    <row r="74" spans="1:6" x14ac:dyDescent="0.25">
      <c r="A74" t="s">
        <v>96</v>
      </c>
      <c r="B74" t="s">
        <v>97</v>
      </c>
      <c r="C74" t="s">
        <v>45</v>
      </c>
      <c r="D74">
        <v>1994</v>
      </c>
      <c r="E74" s="3">
        <v>41187543</v>
      </c>
      <c r="F74" s="3">
        <v>8443591</v>
      </c>
    </row>
    <row r="75" spans="1:6" x14ac:dyDescent="0.25">
      <c r="A75" t="s">
        <v>96</v>
      </c>
      <c r="B75" t="s">
        <v>97</v>
      </c>
      <c r="C75" t="s">
        <v>45</v>
      </c>
      <c r="D75">
        <v>1995</v>
      </c>
      <c r="E75" s="3">
        <v>42784323</v>
      </c>
      <c r="F75" s="3">
        <v>8406067</v>
      </c>
    </row>
    <row r="76" spans="1:6" x14ac:dyDescent="0.25">
      <c r="A76" t="s">
        <v>96</v>
      </c>
      <c r="B76" t="s">
        <v>97</v>
      </c>
      <c r="C76" t="s">
        <v>45</v>
      </c>
      <c r="D76">
        <v>1996</v>
      </c>
      <c r="E76" s="3">
        <v>43627864</v>
      </c>
      <c r="F76" s="3">
        <v>8362825.9999999991</v>
      </c>
    </row>
    <row r="77" spans="1:6" x14ac:dyDescent="0.25">
      <c r="A77" t="s">
        <v>96</v>
      </c>
      <c r="B77" t="s">
        <v>97</v>
      </c>
      <c r="C77" t="s">
        <v>45</v>
      </c>
      <c r="D77">
        <v>1997</v>
      </c>
      <c r="E77" s="3">
        <v>39990345</v>
      </c>
      <c r="F77" s="3">
        <v>8312067.9999999991</v>
      </c>
    </row>
    <row r="78" spans="1:6" x14ac:dyDescent="0.25">
      <c r="A78" t="s">
        <v>96</v>
      </c>
      <c r="B78" t="s">
        <v>97</v>
      </c>
      <c r="C78" t="s">
        <v>45</v>
      </c>
      <c r="D78">
        <v>1998</v>
      </c>
      <c r="E78" s="3">
        <v>37674850</v>
      </c>
      <c r="F78" s="3">
        <v>8256786</v>
      </c>
    </row>
    <row r="79" spans="1:6" x14ac:dyDescent="0.25">
      <c r="A79" t="s">
        <v>96</v>
      </c>
      <c r="B79" t="s">
        <v>97</v>
      </c>
      <c r="C79" t="s">
        <v>45</v>
      </c>
      <c r="D79">
        <v>1999</v>
      </c>
      <c r="E79" s="3">
        <v>30748789</v>
      </c>
      <c r="F79" s="3">
        <v>8210624</v>
      </c>
    </row>
    <row r="80" spans="1:6" x14ac:dyDescent="0.25">
      <c r="A80" t="s">
        <v>96</v>
      </c>
      <c r="B80" t="s">
        <v>97</v>
      </c>
      <c r="C80" t="s">
        <v>45</v>
      </c>
      <c r="D80">
        <v>2000</v>
      </c>
      <c r="E80" s="3">
        <v>28913612</v>
      </c>
      <c r="F80" s="3">
        <v>8170172</v>
      </c>
    </row>
    <row r="81" spans="1:6" x14ac:dyDescent="0.25">
      <c r="A81" t="s">
        <v>96</v>
      </c>
      <c r="B81" t="s">
        <v>97</v>
      </c>
      <c r="C81" t="s">
        <v>45</v>
      </c>
      <c r="D81">
        <v>2001</v>
      </c>
      <c r="E81" s="3">
        <v>35496690</v>
      </c>
      <c r="F81" s="3">
        <v>8009142.0000000009</v>
      </c>
    </row>
    <row r="82" spans="1:6" x14ac:dyDescent="0.25">
      <c r="A82" t="s">
        <v>96</v>
      </c>
      <c r="B82" t="s">
        <v>97</v>
      </c>
      <c r="C82" t="s">
        <v>45</v>
      </c>
      <c r="D82">
        <v>2002</v>
      </c>
      <c r="E82" s="3">
        <v>32515041</v>
      </c>
      <c r="F82" s="3">
        <v>7837161</v>
      </c>
    </row>
    <row r="83" spans="1:6" x14ac:dyDescent="0.25">
      <c r="A83" t="s">
        <v>96</v>
      </c>
      <c r="B83" t="s">
        <v>97</v>
      </c>
      <c r="C83" t="s">
        <v>45</v>
      </c>
      <c r="D83">
        <v>2003</v>
      </c>
      <c r="E83" s="3">
        <v>37415105</v>
      </c>
      <c r="F83" s="3">
        <v>7775327</v>
      </c>
    </row>
    <row r="84" spans="1:6" x14ac:dyDescent="0.25">
      <c r="A84" t="s">
        <v>96</v>
      </c>
      <c r="B84" t="s">
        <v>97</v>
      </c>
      <c r="C84" t="s">
        <v>45</v>
      </c>
      <c r="D84">
        <v>2004</v>
      </c>
      <c r="E84" s="3">
        <v>35734135</v>
      </c>
      <c r="F84" s="3">
        <v>7716860</v>
      </c>
    </row>
    <row r="85" spans="1:6" x14ac:dyDescent="0.25">
      <c r="A85" t="s">
        <v>96</v>
      </c>
      <c r="B85" t="s">
        <v>97</v>
      </c>
      <c r="C85" t="s">
        <v>45</v>
      </c>
      <c r="D85">
        <v>2005</v>
      </c>
      <c r="E85" s="3">
        <v>35807027</v>
      </c>
      <c r="F85" s="3">
        <v>7658971.9999999991</v>
      </c>
    </row>
    <row r="86" spans="1:6" x14ac:dyDescent="0.25">
      <c r="A86" t="s">
        <v>96</v>
      </c>
      <c r="B86" t="s">
        <v>97</v>
      </c>
      <c r="C86" t="s">
        <v>45</v>
      </c>
      <c r="D86">
        <v>2006</v>
      </c>
      <c r="E86" s="3">
        <v>40133335</v>
      </c>
      <c r="F86" s="3">
        <v>7601021.9999999991</v>
      </c>
    </row>
    <row r="87" spans="1:6" x14ac:dyDescent="0.25">
      <c r="A87" t="s">
        <v>96</v>
      </c>
      <c r="B87" t="s">
        <v>97</v>
      </c>
      <c r="C87" t="s">
        <v>45</v>
      </c>
      <c r="D87">
        <v>2007</v>
      </c>
      <c r="E87" s="3">
        <v>42846553</v>
      </c>
      <c r="F87" s="3">
        <v>7545338</v>
      </c>
    </row>
    <row r="88" spans="1:6" x14ac:dyDescent="0.25">
      <c r="A88" t="s">
        <v>96</v>
      </c>
      <c r="B88" t="s">
        <v>97</v>
      </c>
      <c r="C88" t="s">
        <v>45</v>
      </c>
      <c r="D88">
        <v>2008</v>
      </c>
      <c r="E88" s="3">
        <v>43075867</v>
      </c>
      <c r="F88" s="3">
        <v>7492561</v>
      </c>
    </row>
    <row r="89" spans="1:6" x14ac:dyDescent="0.25">
      <c r="A89" t="s">
        <v>96</v>
      </c>
      <c r="B89" t="s">
        <v>97</v>
      </c>
      <c r="C89" t="s">
        <v>45</v>
      </c>
      <c r="D89">
        <v>2009</v>
      </c>
      <c r="E89" s="3">
        <v>34810000</v>
      </c>
      <c r="F89" s="3">
        <v>7444443.0000000009</v>
      </c>
    </row>
    <row r="90" spans="1:6" x14ac:dyDescent="0.25">
      <c r="A90" t="s">
        <v>96</v>
      </c>
      <c r="B90" t="s">
        <v>97</v>
      </c>
      <c r="C90" t="s">
        <v>45</v>
      </c>
      <c r="D90">
        <v>2010</v>
      </c>
      <c r="E90" s="3">
        <v>37097729</v>
      </c>
      <c r="F90" s="3">
        <v>7395599.0000000009</v>
      </c>
    </row>
    <row r="91" spans="1:6" x14ac:dyDescent="0.25">
      <c r="A91" t="s">
        <v>96</v>
      </c>
      <c r="B91" t="s">
        <v>97</v>
      </c>
      <c r="C91" t="s">
        <v>45</v>
      </c>
      <c r="D91">
        <v>2011</v>
      </c>
      <c r="E91" s="3">
        <v>45581096</v>
      </c>
      <c r="F91" s="3">
        <v>7348328</v>
      </c>
    </row>
    <row r="92" spans="1:6" x14ac:dyDescent="0.25">
      <c r="A92" t="s">
        <v>96</v>
      </c>
      <c r="B92" t="s">
        <v>97</v>
      </c>
      <c r="C92" t="s">
        <v>45</v>
      </c>
      <c r="D92">
        <v>2012</v>
      </c>
      <c r="E92" s="3">
        <v>41057608</v>
      </c>
      <c r="F92" s="3">
        <v>7305888.0000000009</v>
      </c>
    </row>
    <row r="93" spans="1:6" x14ac:dyDescent="0.25">
      <c r="A93" t="s">
        <v>96</v>
      </c>
      <c r="B93" t="s">
        <v>97</v>
      </c>
      <c r="C93" t="s">
        <v>45</v>
      </c>
      <c r="D93">
        <v>2013</v>
      </c>
      <c r="E93" s="3">
        <v>36449641</v>
      </c>
      <c r="F93" s="3">
        <v>7265115</v>
      </c>
    </row>
    <row r="94" spans="1:6" x14ac:dyDescent="0.25">
      <c r="A94" t="s">
        <v>96</v>
      </c>
      <c r="B94" t="s">
        <v>97</v>
      </c>
      <c r="C94" t="s">
        <v>45</v>
      </c>
      <c r="D94">
        <v>2014</v>
      </c>
      <c r="E94" s="3">
        <v>37783042</v>
      </c>
      <c r="F94" s="3">
        <v>7223938.0000000009</v>
      </c>
    </row>
    <row r="95" spans="1:6" x14ac:dyDescent="0.25">
      <c r="A95" t="s">
        <v>96</v>
      </c>
      <c r="B95" t="s">
        <v>97</v>
      </c>
      <c r="C95" t="s">
        <v>45</v>
      </c>
      <c r="D95">
        <v>2015</v>
      </c>
      <c r="E95" s="3">
        <v>41199711</v>
      </c>
      <c r="F95" s="3">
        <v>7177991</v>
      </c>
    </row>
    <row r="96" spans="1:6" x14ac:dyDescent="0.25">
      <c r="A96" t="s">
        <v>96</v>
      </c>
      <c r="B96" t="s">
        <v>97</v>
      </c>
      <c r="C96" t="s">
        <v>45</v>
      </c>
      <c r="D96">
        <v>2016</v>
      </c>
      <c r="E96" s="3">
        <v>36707384</v>
      </c>
      <c r="F96" s="3">
        <v>7127822</v>
      </c>
    </row>
    <row r="97" spans="1:6" x14ac:dyDescent="0.25">
      <c r="A97" t="s">
        <v>96</v>
      </c>
      <c r="B97" t="s">
        <v>97</v>
      </c>
      <c r="C97" t="s">
        <v>45</v>
      </c>
      <c r="D97">
        <v>2017</v>
      </c>
      <c r="E97" s="3">
        <v>38918721</v>
      </c>
      <c r="F97" s="3">
        <v>7075947</v>
      </c>
    </row>
    <row r="98" spans="1:6" x14ac:dyDescent="0.25">
      <c r="A98" t="s">
        <v>96</v>
      </c>
      <c r="B98" t="s">
        <v>97</v>
      </c>
      <c r="C98" t="s">
        <v>45</v>
      </c>
      <c r="D98">
        <v>2018</v>
      </c>
      <c r="E98" s="3">
        <v>34957066</v>
      </c>
      <c r="F98" s="3">
        <v>7025036.9999999991</v>
      </c>
    </row>
    <row r="99" spans="1:6" x14ac:dyDescent="0.25">
      <c r="A99" t="s">
        <v>96</v>
      </c>
      <c r="B99" t="s">
        <v>97</v>
      </c>
      <c r="C99" t="s">
        <v>45</v>
      </c>
      <c r="D99">
        <v>2019</v>
      </c>
      <c r="E99" s="3">
        <v>33850448</v>
      </c>
      <c r="F99" s="3">
        <v>6975761</v>
      </c>
    </row>
    <row r="100" spans="1:6" x14ac:dyDescent="0.25">
      <c r="A100" t="s">
        <v>96</v>
      </c>
      <c r="B100" t="s">
        <v>97</v>
      </c>
      <c r="C100" t="s">
        <v>45</v>
      </c>
      <c r="D100">
        <v>2020</v>
      </c>
      <c r="E100" s="3">
        <v>27852248</v>
      </c>
      <c r="F100" s="3">
        <v>6934015</v>
      </c>
    </row>
    <row r="101" spans="1:6" x14ac:dyDescent="0.25">
      <c r="A101" t="s">
        <v>96</v>
      </c>
      <c r="B101" t="s">
        <v>97</v>
      </c>
      <c r="C101" t="s">
        <v>45</v>
      </c>
      <c r="D101">
        <v>2021</v>
      </c>
      <c r="E101" s="3">
        <v>33808752</v>
      </c>
      <c r="F101" s="3">
        <v>6877742.9999999991</v>
      </c>
    </row>
    <row r="102" spans="1:6" x14ac:dyDescent="0.25">
      <c r="A102" t="s">
        <v>96</v>
      </c>
      <c r="B102" t="s">
        <v>97</v>
      </c>
      <c r="C102" t="s">
        <v>45</v>
      </c>
      <c r="D102">
        <v>2022</v>
      </c>
      <c r="E102" s="3">
        <v>38450761</v>
      </c>
      <c r="F102" s="3">
        <v>6643324</v>
      </c>
    </row>
    <row r="103" spans="1:6" x14ac:dyDescent="0.25">
      <c r="A103" t="s">
        <v>96</v>
      </c>
      <c r="B103" t="s">
        <v>97</v>
      </c>
      <c r="C103" t="s">
        <v>45</v>
      </c>
      <c r="D103">
        <v>2023</v>
      </c>
      <c r="E103" s="3">
        <v>26626318</v>
      </c>
      <c r="F103" s="3"/>
    </row>
    <row r="104" spans="1:6" x14ac:dyDescent="0.25">
      <c r="A104" t="s">
        <v>96</v>
      </c>
      <c r="B104" t="s">
        <v>97</v>
      </c>
      <c r="C104" t="s">
        <v>55</v>
      </c>
      <c r="D104">
        <v>1990</v>
      </c>
      <c r="E104" s="3">
        <v>17133342</v>
      </c>
      <c r="F104" s="3">
        <v>4777368</v>
      </c>
    </row>
    <row r="105" spans="1:6" x14ac:dyDescent="0.25">
      <c r="A105" t="s">
        <v>96</v>
      </c>
      <c r="B105" t="s">
        <v>97</v>
      </c>
      <c r="C105" t="s">
        <v>55</v>
      </c>
      <c r="D105">
        <v>1991</v>
      </c>
      <c r="E105" s="3">
        <v>9515283</v>
      </c>
      <c r="F105" s="3">
        <v>4689022</v>
      </c>
    </row>
    <row r="106" spans="1:6" x14ac:dyDescent="0.25">
      <c r="A106" t="s">
        <v>96</v>
      </c>
      <c r="B106" t="s">
        <v>97</v>
      </c>
      <c r="C106" t="s">
        <v>55</v>
      </c>
      <c r="D106">
        <v>1992</v>
      </c>
      <c r="E106" s="3">
        <v>8752151</v>
      </c>
      <c r="F106" s="3">
        <v>4575818</v>
      </c>
    </row>
    <row r="107" spans="1:6" x14ac:dyDescent="0.25">
      <c r="A107" t="s">
        <v>96</v>
      </c>
      <c r="B107" t="s">
        <v>97</v>
      </c>
      <c r="C107" t="s">
        <v>55</v>
      </c>
      <c r="D107">
        <v>1993</v>
      </c>
      <c r="E107" s="3">
        <v>9094362</v>
      </c>
      <c r="F107" s="3">
        <v>4600463</v>
      </c>
    </row>
    <row r="108" spans="1:6" x14ac:dyDescent="0.25">
      <c r="A108" t="s">
        <v>96</v>
      </c>
      <c r="B108" t="s">
        <v>97</v>
      </c>
      <c r="C108" t="s">
        <v>55</v>
      </c>
      <c r="D108">
        <v>1994</v>
      </c>
      <c r="E108" s="3">
        <v>8331638</v>
      </c>
      <c r="F108" s="3">
        <v>4652024</v>
      </c>
    </row>
    <row r="109" spans="1:6" x14ac:dyDescent="0.25">
      <c r="A109" t="s">
        <v>96</v>
      </c>
      <c r="B109" t="s">
        <v>97</v>
      </c>
      <c r="C109" t="s">
        <v>55</v>
      </c>
      <c r="D109">
        <v>1995</v>
      </c>
      <c r="E109" s="3">
        <v>8554637</v>
      </c>
      <c r="F109" s="3">
        <v>4620030</v>
      </c>
    </row>
    <row r="110" spans="1:6" x14ac:dyDescent="0.25">
      <c r="A110" t="s">
        <v>96</v>
      </c>
      <c r="B110" t="s">
        <v>97</v>
      </c>
      <c r="C110" t="s">
        <v>55</v>
      </c>
      <c r="D110">
        <v>1996</v>
      </c>
      <c r="E110" s="3">
        <v>9410598</v>
      </c>
      <c r="F110" s="3">
        <v>4557097</v>
      </c>
    </row>
    <row r="111" spans="1:6" x14ac:dyDescent="0.25">
      <c r="A111" t="s">
        <v>96</v>
      </c>
      <c r="B111" t="s">
        <v>97</v>
      </c>
      <c r="C111" t="s">
        <v>55</v>
      </c>
      <c r="D111">
        <v>1997</v>
      </c>
      <c r="E111" s="3">
        <v>11222314</v>
      </c>
      <c r="F111" s="3">
        <v>4534920</v>
      </c>
    </row>
    <row r="112" spans="1:6" x14ac:dyDescent="0.25">
      <c r="A112" t="s">
        <v>96</v>
      </c>
      <c r="B112" t="s">
        <v>97</v>
      </c>
      <c r="C112" t="s">
        <v>55</v>
      </c>
      <c r="D112">
        <v>1998</v>
      </c>
      <c r="E112" s="3">
        <v>11864893</v>
      </c>
      <c r="F112" s="3">
        <v>4532136</v>
      </c>
    </row>
    <row r="113" spans="1:6" x14ac:dyDescent="0.25">
      <c r="A113" t="s">
        <v>96</v>
      </c>
      <c r="B113" t="s">
        <v>97</v>
      </c>
      <c r="C113" t="s">
        <v>55</v>
      </c>
      <c r="D113">
        <v>1999</v>
      </c>
      <c r="E113" s="3">
        <v>12156009</v>
      </c>
      <c r="F113" s="3">
        <v>4512598</v>
      </c>
    </row>
    <row r="114" spans="1:6" x14ac:dyDescent="0.25">
      <c r="A114" t="s">
        <v>96</v>
      </c>
      <c r="B114" t="s">
        <v>97</v>
      </c>
      <c r="C114" t="s">
        <v>55</v>
      </c>
      <c r="D114">
        <v>2000</v>
      </c>
      <c r="E114" s="3">
        <v>12964914</v>
      </c>
      <c r="F114" s="3">
        <v>4468302.0000000009</v>
      </c>
    </row>
    <row r="115" spans="1:6" x14ac:dyDescent="0.25">
      <c r="A115" t="s">
        <v>96</v>
      </c>
      <c r="B115" t="s">
        <v>97</v>
      </c>
      <c r="C115" t="s">
        <v>55</v>
      </c>
      <c r="D115">
        <v>2001</v>
      </c>
      <c r="E115" s="3">
        <v>13005156</v>
      </c>
      <c r="F115" s="3">
        <v>4300450</v>
      </c>
    </row>
    <row r="116" spans="1:6" x14ac:dyDescent="0.25">
      <c r="A116" t="s">
        <v>96</v>
      </c>
      <c r="B116" t="s">
        <v>97</v>
      </c>
      <c r="C116" t="s">
        <v>55</v>
      </c>
      <c r="D116">
        <v>2002</v>
      </c>
      <c r="E116" s="3">
        <v>13850570</v>
      </c>
      <c r="F116" s="3">
        <v>4305439</v>
      </c>
    </row>
    <row r="117" spans="1:6" x14ac:dyDescent="0.25">
      <c r="A117" t="s">
        <v>96</v>
      </c>
      <c r="B117" t="s">
        <v>97</v>
      </c>
      <c r="C117" t="s">
        <v>55</v>
      </c>
      <c r="D117">
        <v>2003</v>
      </c>
      <c r="E117" s="3">
        <v>15911905</v>
      </c>
      <c r="F117" s="3">
        <v>4305555</v>
      </c>
    </row>
    <row r="118" spans="1:6" x14ac:dyDescent="0.25">
      <c r="A118" t="s">
        <v>96</v>
      </c>
      <c r="B118" t="s">
        <v>97</v>
      </c>
      <c r="C118" t="s">
        <v>55</v>
      </c>
      <c r="D118">
        <v>2004</v>
      </c>
      <c r="E118" s="3">
        <v>15301173</v>
      </c>
      <c r="F118" s="3">
        <v>4308293</v>
      </c>
    </row>
    <row r="119" spans="1:6" x14ac:dyDescent="0.25">
      <c r="A119" t="s">
        <v>96</v>
      </c>
      <c r="B119" t="s">
        <v>97</v>
      </c>
      <c r="C119" t="s">
        <v>55</v>
      </c>
      <c r="D119">
        <v>2005</v>
      </c>
      <c r="E119" s="3">
        <v>15550941</v>
      </c>
      <c r="F119" s="3">
        <v>4311674</v>
      </c>
    </row>
    <row r="120" spans="1:6" x14ac:dyDescent="0.25">
      <c r="A120" t="s">
        <v>96</v>
      </c>
      <c r="B120" t="s">
        <v>97</v>
      </c>
      <c r="C120" t="s">
        <v>55</v>
      </c>
      <c r="D120">
        <v>2006</v>
      </c>
      <c r="E120" s="3">
        <v>15911900</v>
      </c>
      <c r="F120" s="3">
        <v>4313009</v>
      </c>
    </row>
    <row r="121" spans="1:6" x14ac:dyDescent="0.25">
      <c r="A121" t="s">
        <v>96</v>
      </c>
      <c r="B121" t="s">
        <v>97</v>
      </c>
      <c r="C121" t="s">
        <v>55</v>
      </c>
      <c r="D121">
        <v>2007</v>
      </c>
      <c r="E121" s="3">
        <v>18345020</v>
      </c>
      <c r="F121" s="3">
        <v>4312749</v>
      </c>
    </row>
    <row r="122" spans="1:6" x14ac:dyDescent="0.25">
      <c r="A122" t="s">
        <v>96</v>
      </c>
      <c r="B122" t="s">
        <v>97</v>
      </c>
      <c r="C122" t="s">
        <v>55</v>
      </c>
      <c r="D122">
        <v>2008</v>
      </c>
      <c r="E122" s="3">
        <v>16919267</v>
      </c>
      <c r="F122" s="3">
        <v>4310882</v>
      </c>
    </row>
    <row r="123" spans="1:6" x14ac:dyDescent="0.25">
      <c r="A123" t="s">
        <v>96</v>
      </c>
      <c r="B123" t="s">
        <v>97</v>
      </c>
      <c r="C123" t="s">
        <v>55</v>
      </c>
      <c r="D123">
        <v>2009</v>
      </c>
      <c r="E123" s="3">
        <v>14959644</v>
      </c>
      <c r="F123" s="3">
        <v>4306322</v>
      </c>
    </row>
    <row r="124" spans="1:6" x14ac:dyDescent="0.25">
      <c r="A124" t="s">
        <v>96</v>
      </c>
      <c r="B124" t="s">
        <v>97</v>
      </c>
      <c r="C124" t="s">
        <v>55</v>
      </c>
      <c r="D124">
        <v>2010</v>
      </c>
      <c r="E124" s="3">
        <v>14261480</v>
      </c>
      <c r="F124" s="3">
        <v>4296352</v>
      </c>
    </row>
    <row r="125" spans="1:6" x14ac:dyDescent="0.25">
      <c r="A125" t="s">
        <v>96</v>
      </c>
      <c r="B125" t="s">
        <v>97</v>
      </c>
      <c r="C125" t="s">
        <v>55</v>
      </c>
      <c r="D125">
        <v>2011</v>
      </c>
      <c r="E125" s="3">
        <v>15206182</v>
      </c>
      <c r="F125" s="3">
        <v>4282921</v>
      </c>
    </row>
    <row r="126" spans="1:6" x14ac:dyDescent="0.25">
      <c r="A126" t="s">
        <v>96</v>
      </c>
      <c r="B126" t="s">
        <v>97</v>
      </c>
      <c r="C126" t="s">
        <v>55</v>
      </c>
      <c r="D126">
        <v>2012</v>
      </c>
      <c r="E126" s="3">
        <v>13992189</v>
      </c>
      <c r="F126" s="3">
        <v>4269062</v>
      </c>
    </row>
    <row r="127" spans="1:6" x14ac:dyDescent="0.25">
      <c r="A127" t="s">
        <v>96</v>
      </c>
      <c r="B127" t="s">
        <v>97</v>
      </c>
      <c r="C127" t="s">
        <v>55</v>
      </c>
      <c r="D127">
        <v>2013</v>
      </c>
      <c r="E127" s="3">
        <v>12475848</v>
      </c>
      <c r="F127" s="3">
        <v>4254474.9999999991</v>
      </c>
    </row>
    <row r="128" spans="1:6" x14ac:dyDescent="0.25">
      <c r="A128" t="s">
        <v>96</v>
      </c>
      <c r="B128" t="s">
        <v>97</v>
      </c>
      <c r="C128" t="s">
        <v>55</v>
      </c>
      <c r="D128">
        <v>2014</v>
      </c>
      <c r="E128" s="3">
        <v>11874157</v>
      </c>
      <c r="F128" s="3">
        <v>4236062.9999999991</v>
      </c>
    </row>
    <row r="129" spans="1:6" x14ac:dyDescent="0.25">
      <c r="A129" t="s">
        <v>96</v>
      </c>
      <c r="B129" t="s">
        <v>97</v>
      </c>
      <c r="C129" t="s">
        <v>55</v>
      </c>
      <c r="D129">
        <v>2015</v>
      </c>
      <c r="E129" s="3">
        <v>12284276</v>
      </c>
      <c r="F129" s="3">
        <v>4207993</v>
      </c>
    </row>
    <row r="130" spans="1:6" x14ac:dyDescent="0.25">
      <c r="A130" t="s">
        <v>96</v>
      </c>
      <c r="B130" t="s">
        <v>97</v>
      </c>
      <c r="C130" t="s">
        <v>55</v>
      </c>
      <c r="D130">
        <v>2016</v>
      </c>
      <c r="E130" s="3">
        <v>12593517</v>
      </c>
      <c r="F130" s="3">
        <v>4172441</v>
      </c>
    </row>
    <row r="131" spans="1:6" x14ac:dyDescent="0.25">
      <c r="A131" t="s">
        <v>96</v>
      </c>
      <c r="B131" t="s">
        <v>97</v>
      </c>
      <c r="C131" t="s">
        <v>55</v>
      </c>
      <c r="D131">
        <v>2017</v>
      </c>
      <c r="E131" s="3">
        <v>14014741</v>
      </c>
      <c r="F131" s="3">
        <v>4129853</v>
      </c>
    </row>
    <row r="132" spans="1:6" x14ac:dyDescent="0.25">
      <c r="A132" t="s">
        <v>96</v>
      </c>
      <c r="B132" t="s">
        <v>97</v>
      </c>
      <c r="C132" t="s">
        <v>55</v>
      </c>
      <c r="D132">
        <v>2018</v>
      </c>
      <c r="E132" s="3">
        <v>12663297</v>
      </c>
      <c r="F132" s="3">
        <v>4090869.9999999995</v>
      </c>
    </row>
    <row r="133" spans="1:6" x14ac:dyDescent="0.25">
      <c r="A133" t="s">
        <v>96</v>
      </c>
      <c r="B133" t="s">
        <v>97</v>
      </c>
      <c r="C133" t="s">
        <v>55</v>
      </c>
      <c r="D133">
        <v>2019</v>
      </c>
      <c r="E133" s="3">
        <v>12612309</v>
      </c>
      <c r="F133" s="3">
        <v>4067205.9999999995</v>
      </c>
    </row>
    <row r="134" spans="1:6" x14ac:dyDescent="0.25">
      <c r="A134" t="s">
        <v>96</v>
      </c>
      <c r="B134" t="s">
        <v>97</v>
      </c>
      <c r="C134" t="s">
        <v>55</v>
      </c>
      <c r="D134">
        <v>2020</v>
      </c>
      <c r="E134" s="3">
        <v>11220334</v>
      </c>
      <c r="F134" s="3">
        <v>4047260</v>
      </c>
    </row>
    <row r="135" spans="1:6" x14ac:dyDescent="0.25">
      <c r="A135" t="s">
        <v>96</v>
      </c>
      <c r="B135" t="s">
        <v>97</v>
      </c>
      <c r="C135" t="s">
        <v>55</v>
      </c>
      <c r="D135">
        <v>2021</v>
      </c>
      <c r="E135" s="3">
        <v>11846327</v>
      </c>
      <c r="F135" s="3">
        <v>3949330.0000000005</v>
      </c>
    </row>
    <row r="136" spans="1:6" x14ac:dyDescent="0.25">
      <c r="A136" t="s">
        <v>96</v>
      </c>
      <c r="B136" t="s">
        <v>97</v>
      </c>
      <c r="C136" t="s">
        <v>55</v>
      </c>
      <c r="D136">
        <v>2022</v>
      </c>
      <c r="E136" s="3">
        <v>13135442</v>
      </c>
      <c r="F136" s="3">
        <v>3856600</v>
      </c>
    </row>
    <row r="137" spans="1:6" x14ac:dyDescent="0.25">
      <c r="A137" t="s">
        <v>96</v>
      </c>
      <c r="B137" t="s">
        <v>97</v>
      </c>
      <c r="C137" t="s">
        <v>55</v>
      </c>
      <c r="D137">
        <v>2023</v>
      </c>
      <c r="E137" s="3">
        <v>13467059</v>
      </c>
      <c r="F137" s="3"/>
    </row>
    <row r="138" spans="1:6" x14ac:dyDescent="0.25">
      <c r="A138" t="s">
        <v>96</v>
      </c>
      <c r="B138" t="s">
        <v>97</v>
      </c>
      <c r="C138" t="s">
        <v>58</v>
      </c>
      <c r="D138">
        <v>1990</v>
      </c>
      <c r="E138" s="3">
        <v>5395514</v>
      </c>
      <c r="F138" s="3">
        <v>579897.99999999988</v>
      </c>
    </row>
    <row r="139" spans="1:6" x14ac:dyDescent="0.25">
      <c r="A139" t="s">
        <v>96</v>
      </c>
      <c r="B139" t="s">
        <v>97</v>
      </c>
      <c r="C139" t="s">
        <v>58</v>
      </c>
      <c r="D139">
        <v>1991</v>
      </c>
      <c r="E139" s="3">
        <v>5998455</v>
      </c>
      <c r="F139" s="3">
        <v>595105</v>
      </c>
    </row>
    <row r="140" spans="1:6" x14ac:dyDescent="0.25">
      <c r="A140" t="s">
        <v>96</v>
      </c>
      <c r="B140" t="s">
        <v>97</v>
      </c>
      <c r="C140" t="s">
        <v>58</v>
      </c>
      <c r="D140">
        <v>1992</v>
      </c>
      <c r="E140" s="3">
        <v>6351884</v>
      </c>
      <c r="F140" s="3">
        <v>611150</v>
      </c>
    </row>
    <row r="141" spans="1:6" x14ac:dyDescent="0.25">
      <c r="A141" t="s">
        <v>96</v>
      </c>
      <c r="B141" t="s">
        <v>97</v>
      </c>
      <c r="C141" t="s">
        <v>58</v>
      </c>
      <c r="D141">
        <v>1993</v>
      </c>
      <c r="E141" s="3">
        <v>6440663</v>
      </c>
      <c r="F141" s="3">
        <v>626088.00000000012</v>
      </c>
    </row>
    <row r="142" spans="1:6" x14ac:dyDescent="0.25">
      <c r="A142" t="s">
        <v>96</v>
      </c>
      <c r="B142" t="s">
        <v>97</v>
      </c>
      <c r="C142" t="s">
        <v>58</v>
      </c>
      <c r="D142">
        <v>1994</v>
      </c>
      <c r="E142" s="3">
        <v>6730498</v>
      </c>
      <c r="F142" s="3">
        <v>639171.99999999988</v>
      </c>
    </row>
    <row r="143" spans="1:6" x14ac:dyDescent="0.25">
      <c r="A143" t="s">
        <v>96</v>
      </c>
      <c r="B143" t="s">
        <v>97</v>
      </c>
      <c r="C143" t="s">
        <v>58</v>
      </c>
      <c r="D143">
        <v>1995</v>
      </c>
      <c r="E143" s="3">
        <v>6698785</v>
      </c>
      <c r="F143" s="3">
        <v>650866</v>
      </c>
    </row>
    <row r="144" spans="1:6" x14ac:dyDescent="0.25">
      <c r="A144" t="s">
        <v>96</v>
      </c>
      <c r="B144" t="s">
        <v>97</v>
      </c>
      <c r="C144" t="s">
        <v>58</v>
      </c>
      <c r="D144">
        <v>1996</v>
      </c>
      <c r="E144" s="3">
        <v>7076747</v>
      </c>
      <c r="F144" s="3">
        <v>661323.00000000012</v>
      </c>
    </row>
    <row r="145" spans="1:6" x14ac:dyDescent="0.25">
      <c r="A145" t="s">
        <v>96</v>
      </c>
      <c r="B145" t="s">
        <v>97</v>
      </c>
      <c r="C145" t="s">
        <v>58</v>
      </c>
      <c r="D145">
        <v>1997</v>
      </c>
      <c r="E145" s="3">
        <v>7178240</v>
      </c>
      <c r="F145" s="3">
        <v>670764</v>
      </c>
    </row>
    <row r="146" spans="1:6" x14ac:dyDescent="0.25">
      <c r="A146" t="s">
        <v>96</v>
      </c>
      <c r="B146" t="s">
        <v>97</v>
      </c>
      <c r="C146" t="s">
        <v>58</v>
      </c>
      <c r="D146">
        <v>1998</v>
      </c>
      <c r="E146" s="3">
        <v>7505750</v>
      </c>
      <c r="F146" s="3">
        <v>679039</v>
      </c>
    </row>
    <row r="147" spans="1:6" x14ac:dyDescent="0.25">
      <c r="A147" t="s">
        <v>96</v>
      </c>
      <c r="B147" t="s">
        <v>97</v>
      </c>
      <c r="C147" t="s">
        <v>58</v>
      </c>
      <c r="D147">
        <v>1999</v>
      </c>
      <c r="E147" s="3">
        <v>7962986</v>
      </c>
      <c r="F147" s="3">
        <v>686680</v>
      </c>
    </row>
    <row r="148" spans="1:6" x14ac:dyDescent="0.25">
      <c r="A148" t="s">
        <v>96</v>
      </c>
      <c r="B148" t="s">
        <v>97</v>
      </c>
      <c r="C148" t="s">
        <v>58</v>
      </c>
      <c r="D148">
        <v>2000</v>
      </c>
      <c r="E148" s="3">
        <v>8391226</v>
      </c>
      <c r="F148" s="3">
        <v>694023</v>
      </c>
    </row>
    <row r="149" spans="1:6" x14ac:dyDescent="0.25">
      <c r="A149" t="s">
        <v>96</v>
      </c>
      <c r="B149" t="s">
        <v>97</v>
      </c>
      <c r="C149" t="s">
        <v>58</v>
      </c>
      <c r="D149">
        <v>2001</v>
      </c>
      <c r="E149" s="3">
        <v>8382345</v>
      </c>
      <c r="F149" s="3">
        <v>701543.99999999988</v>
      </c>
    </row>
    <row r="150" spans="1:6" x14ac:dyDescent="0.25">
      <c r="A150" t="s">
        <v>96</v>
      </c>
      <c r="B150" t="s">
        <v>97</v>
      </c>
      <c r="C150" t="s">
        <v>58</v>
      </c>
      <c r="D150">
        <v>2002</v>
      </c>
      <c r="E150" s="3">
        <v>8337921</v>
      </c>
      <c r="F150" s="3">
        <v>709630</v>
      </c>
    </row>
    <row r="151" spans="1:6" x14ac:dyDescent="0.25">
      <c r="A151" t="s">
        <v>96</v>
      </c>
      <c r="B151" t="s">
        <v>97</v>
      </c>
      <c r="C151" t="s">
        <v>58</v>
      </c>
      <c r="D151">
        <v>2003</v>
      </c>
      <c r="E151" s="3">
        <v>8737144</v>
      </c>
      <c r="F151" s="3">
        <v>718307</v>
      </c>
    </row>
    <row r="152" spans="1:6" x14ac:dyDescent="0.25">
      <c r="A152" t="s">
        <v>96</v>
      </c>
      <c r="B152" t="s">
        <v>97</v>
      </c>
      <c r="C152" t="s">
        <v>58</v>
      </c>
      <c r="D152">
        <v>2004</v>
      </c>
      <c r="E152" s="3">
        <v>8657597</v>
      </c>
      <c r="F152" s="3">
        <v>727979.99999999988</v>
      </c>
    </row>
    <row r="153" spans="1:6" x14ac:dyDescent="0.25">
      <c r="A153" t="s">
        <v>96</v>
      </c>
      <c r="B153" t="s">
        <v>97</v>
      </c>
      <c r="C153" t="s">
        <v>58</v>
      </c>
      <c r="D153">
        <v>2005</v>
      </c>
      <c r="E153" s="3">
        <v>9477146</v>
      </c>
      <c r="F153" s="3">
        <v>738540</v>
      </c>
    </row>
    <row r="154" spans="1:6" x14ac:dyDescent="0.25">
      <c r="A154" t="s">
        <v>96</v>
      </c>
      <c r="B154" t="s">
        <v>97</v>
      </c>
      <c r="C154" t="s">
        <v>58</v>
      </c>
      <c r="D154">
        <v>2006</v>
      </c>
      <c r="E154" s="3">
        <v>9727261</v>
      </c>
      <c r="F154" s="3">
        <v>750964.99999999988</v>
      </c>
    </row>
    <row r="155" spans="1:6" x14ac:dyDescent="0.25">
      <c r="A155" t="s">
        <v>96</v>
      </c>
      <c r="B155" t="s">
        <v>97</v>
      </c>
      <c r="C155" t="s">
        <v>58</v>
      </c>
      <c r="D155">
        <v>2007</v>
      </c>
      <c r="E155" s="3">
        <v>9976053</v>
      </c>
      <c r="F155" s="3">
        <v>767125</v>
      </c>
    </row>
    <row r="156" spans="1:6" x14ac:dyDescent="0.25">
      <c r="A156" t="s">
        <v>96</v>
      </c>
      <c r="B156" t="s">
        <v>97</v>
      </c>
      <c r="C156" t="s">
        <v>58</v>
      </c>
      <c r="D156">
        <v>2008</v>
      </c>
      <c r="E156" s="3">
        <v>10087653</v>
      </c>
      <c r="F156" s="3">
        <v>786632.00000000012</v>
      </c>
    </row>
    <row r="157" spans="1:6" x14ac:dyDescent="0.25">
      <c r="A157" t="s">
        <v>96</v>
      </c>
      <c r="B157" t="s">
        <v>97</v>
      </c>
      <c r="C157" t="s">
        <v>58</v>
      </c>
      <c r="D157">
        <v>2009</v>
      </c>
      <c r="E157" s="3">
        <v>9652619</v>
      </c>
      <c r="F157" s="3">
        <v>808035</v>
      </c>
    </row>
    <row r="158" spans="1:6" x14ac:dyDescent="0.25">
      <c r="A158" t="s">
        <v>96</v>
      </c>
      <c r="B158" t="s">
        <v>97</v>
      </c>
      <c r="C158" t="s">
        <v>58</v>
      </c>
      <c r="D158">
        <v>2010</v>
      </c>
      <c r="E158" s="3">
        <v>9212806</v>
      </c>
      <c r="F158" s="3">
        <v>829446</v>
      </c>
    </row>
    <row r="159" spans="1:6" x14ac:dyDescent="0.25">
      <c r="A159" t="s">
        <v>96</v>
      </c>
      <c r="B159" t="s">
        <v>97</v>
      </c>
      <c r="C159" t="s">
        <v>58</v>
      </c>
      <c r="D159">
        <v>2011</v>
      </c>
      <c r="E159" s="3">
        <v>8965629</v>
      </c>
      <c r="F159" s="3">
        <v>850881.00000000012</v>
      </c>
    </row>
    <row r="160" spans="1:6" x14ac:dyDescent="0.25">
      <c r="A160" t="s">
        <v>96</v>
      </c>
      <c r="B160" t="s">
        <v>97</v>
      </c>
      <c r="C160" t="s">
        <v>58</v>
      </c>
      <c r="D160">
        <v>2012</v>
      </c>
      <c r="E160" s="3">
        <v>8407135</v>
      </c>
      <c r="F160" s="3">
        <v>863945</v>
      </c>
    </row>
    <row r="161" spans="1:6" x14ac:dyDescent="0.25">
      <c r="A161" t="s">
        <v>96</v>
      </c>
      <c r="B161" t="s">
        <v>97</v>
      </c>
      <c r="C161" t="s">
        <v>58</v>
      </c>
      <c r="D161">
        <v>2013</v>
      </c>
      <c r="E161" s="3">
        <v>7802437</v>
      </c>
      <c r="F161" s="3">
        <v>861939.00000000012</v>
      </c>
    </row>
    <row r="162" spans="1:6" x14ac:dyDescent="0.25">
      <c r="A162" t="s">
        <v>96</v>
      </c>
      <c r="B162" t="s">
        <v>97</v>
      </c>
      <c r="C162" t="s">
        <v>58</v>
      </c>
      <c r="D162">
        <v>2014</v>
      </c>
      <c r="E162" s="3">
        <v>8131676</v>
      </c>
      <c r="F162" s="3">
        <v>852504</v>
      </c>
    </row>
    <row r="163" spans="1:6" x14ac:dyDescent="0.25">
      <c r="A163" t="s">
        <v>96</v>
      </c>
      <c r="B163" t="s">
        <v>97</v>
      </c>
      <c r="C163" t="s">
        <v>58</v>
      </c>
      <c r="D163">
        <v>2015</v>
      </c>
      <c r="E163" s="3">
        <v>8173354</v>
      </c>
      <c r="F163" s="3">
        <v>847664</v>
      </c>
    </row>
    <row r="164" spans="1:6" x14ac:dyDescent="0.25">
      <c r="A164" t="s">
        <v>96</v>
      </c>
      <c r="B164" t="s">
        <v>97</v>
      </c>
      <c r="C164" t="s">
        <v>58</v>
      </c>
      <c r="D164">
        <v>2016</v>
      </c>
      <c r="E164" s="3">
        <v>8928829</v>
      </c>
      <c r="F164" s="3">
        <v>851560.99999999988</v>
      </c>
    </row>
    <row r="165" spans="1:6" x14ac:dyDescent="0.25">
      <c r="A165" t="s">
        <v>96</v>
      </c>
      <c r="B165" t="s">
        <v>97</v>
      </c>
      <c r="C165" t="s">
        <v>58</v>
      </c>
      <c r="D165">
        <v>2017</v>
      </c>
      <c r="E165" s="3">
        <v>8963370</v>
      </c>
      <c r="F165" s="3">
        <v>859519</v>
      </c>
    </row>
    <row r="166" spans="1:6" x14ac:dyDescent="0.25">
      <c r="A166" t="s">
        <v>96</v>
      </c>
      <c r="B166" t="s">
        <v>97</v>
      </c>
      <c r="C166" t="s">
        <v>58</v>
      </c>
      <c r="D166">
        <v>2018</v>
      </c>
      <c r="E166" s="3">
        <v>8907898</v>
      </c>
      <c r="F166" s="3">
        <v>870068</v>
      </c>
    </row>
    <row r="167" spans="1:6" x14ac:dyDescent="0.25">
      <c r="A167" t="s">
        <v>96</v>
      </c>
      <c r="B167" t="s">
        <v>97</v>
      </c>
      <c r="C167" t="s">
        <v>58</v>
      </c>
      <c r="D167">
        <v>2019</v>
      </c>
      <c r="E167" s="3">
        <v>8917202</v>
      </c>
      <c r="F167" s="3">
        <v>881951.99999999988</v>
      </c>
    </row>
    <row r="168" spans="1:6" x14ac:dyDescent="0.25">
      <c r="A168" t="s">
        <v>96</v>
      </c>
      <c r="B168" t="s">
        <v>97</v>
      </c>
      <c r="C168" t="s">
        <v>58</v>
      </c>
      <c r="D168">
        <v>2020</v>
      </c>
      <c r="E168" s="3">
        <v>7795662</v>
      </c>
      <c r="F168" s="3">
        <v>892006</v>
      </c>
    </row>
    <row r="169" spans="1:6" x14ac:dyDescent="0.25">
      <c r="A169" t="s">
        <v>96</v>
      </c>
      <c r="B169" t="s">
        <v>97</v>
      </c>
      <c r="C169" t="s">
        <v>58</v>
      </c>
      <c r="D169">
        <v>2021</v>
      </c>
      <c r="E169" s="3">
        <v>8058582</v>
      </c>
      <c r="F169" s="3">
        <v>900356.00000000012</v>
      </c>
    </row>
    <row r="170" spans="1:6" x14ac:dyDescent="0.25">
      <c r="A170" t="s">
        <v>96</v>
      </c>
      <c r="B170" t="s">
        <v>97</v>
      </c>
      <c r="C170" t="s">
        <v>58</v>
      </c>
      <c r="D170">
        <v>2022</v>
      </c>
      <c r="E170" s="3">
        <v>8469486</v>
      </c>
      <c r="F170" s="3">
        <v>912702.99999999988</v>
      </c>
    </row>
    <row r="171" spans="1:6" x14ac:dyDescent="0.25">
      <c r="A171" t="s">
        <v>96</v>
      </c>
      <c r="B171" t="s">
        <v>97</v>
      </c>
      <c r="C171" t="s">
        <v>58</v>
      </c>
      <c r="D171">
        <v>2023</v>
      </c>
      <c r="E171" s="3">
        <v>8569308</v>
      </c>
      <c r="F171" s="3"/>
    </row>
    <row r="172" spans="1:6" x14ac:dyDescent="0.25">
      <c r="A172" t="s">
        <v>96</v>
      </c>
      <c r="B172" t="s">
        <v>97</v>
      </c>
      <c r="C172" t="s">
        <v>46</v>
      </c>
      <c r="D172">
        <v>1990</v>
      </c>
      <c r="E172" s="3">
        <v>155327551</v>
      </c>
      <c r="F172" s="3">
        <v>10333355.000000002</v>
      </c>
    </row>
    <row r="173" spans="1:6" x14ac:dyDescent="0.25">
      <c r="A173" t="s">
        <v>96</v>
      </c>
      <c r="B173" t="s">
        <v>97</v>
      </c>
      <c r="C173" t="s">
        <v>46</v>
      </c>
      <c r="D173">
        <v>1991</v>
      </c>
      <c r="E173" s="3">
        <v>138369361</v>
      </c>
      <c r="F173" s="3">
        <v>10308578.000000002</v>
      </c>
    </row>
    <row r="174" spans="1:6" x14ac:dyDescent="0.25">
      <c r="A174" t="s">
        <v>96</v>
      </c>
      <c r="B174" t="s">
        <v>97</v>
      </c>
      <c r="C174" t="s">
        <v>46</v>
      </c>
      <c r="D174">
        <v>1992</v>
      </c>
      <c r="E174" s="3">
        <v>135163500</v>
      </c>
      <c r="F174" s="3">
        <v>10319123.000000002</v>
      </c>
    </row>
    <row r="175" spans="1:6" x14ac:dyDescent="0.25">
      <c r="A175" t="s">
        <v>96</v>
      </c>
      <c r="B175" t="s">
        <v>97</v>
      </c>
      <c r="C175" t="s">
        <v>46</v>
      </c>
      <c r="D175">
        <v>1993</v>
      </c>
      <c r="E175" s="3">
        <v>128593588</v>
      </c>
      <c r="F175" s="3">
        <v>10329855</v>
      </c>
    </row>
    <row r="176" spans="1:6" x14ac:dyDescent="0.25">
      <c r="A176" t="s">
        <v>96</v>
      </c>
      <c r="B176" t="s">
        <v>97</v>
      </c>
      <c r="C176" t="s">
        <v>46</v>
      </c>
      <c r="D176">
        <v>1994</v>
      </c>
      <c r="E176" s="3">
        <v>122462495</v>
      </c>
      <c r="F176" s="3">
        <v>10333587</v>
      </c>
    </row>
    <row r="177" spans="1:6" x14ac:dyDescent="0.25">
      <c r="A177" t="s">
        <v>96</v>
      </c>
      <c r="B177" t="s">
        <v>97</v>
      </c>
      <c r="C177" t="s">
        <v>46</v>
      </c>
      <c r="D177">
        <v>1995</v>
      </c>
      <c r="E177" s="3">
        <v>121189097</v>
      </c>
      <c r="F177" s="3">
        <v>10327252.999999998</v>
      </c>
    </row>
    <row r="178" spans="1:6" x14ac:dyDescent="0.25">
      <c r="A178" t="s">
        <v>96</v>
      </c>
      <c r="B178" t="s">
        <v>97</v>
      </c>
      <c r="C178" t="s">
        <v>46</v>
      </c>
      <c r="D178">
        <v>1996</v>
      </c>
      <c r="E178" s="3">
        <v>124649229</v>
      </c>
      <c r="F178" s="3">
        <v>10315241</v>
      </c>
    </row>
    <row r="179" spans="1:6" x14ac:dyDescent="0.25">
      <c r="A179" t="s">
        <v>96</v>
      </c>
      <c r="B179" t="s">
        <v>97</v>
      </c>
      <c r="C179" t="s">
        <v>46</v>
      </c>
      <c r="D179">
        <v>1997</v>
      </c>
      <c r="E179" s="3">
        <v>121574803</v>
      </c>
      <c r="F179" s="3">
        <v>10304131.000000002</v>
      </c>
    </row>
    <row r="180" spans="1:6" x14ac:dyDescent="0.25">
      <c r="A180" t="s">
        <v>96</v>
      </c>
      <c r="B180" t="s">
        <v>97</v>
      </c>
      <c r="C180" t="s">
        <v>46</v>
      </c>
      <c r="D180">
        <v>1998</v>
      </c>
      <c r="E180" s="3">
        <v>116577004</v>
      </c>
      <c r="F180" s="3">
        <v>10294373.000000002</v>
      </c>
    </row>
    <row r="181" spans="1:6" x14ac:dyDescent="0.25">
      <c r="A181" t="s">
        <v>96</v>
      </c>
      <c r="B181" t="s">
        <v>97</v>
      </c>
      <c r="C181" t="s">
        <v>46</v>
      </c>
      <c r="D181">
        <v>1999</v>
      </c>
      <c r="E181" s="3">
        <v>107456451</v>
      </c>
      <c r="F181" s="3">
        <v>10283860</v>
      </c>
    </row>
    <row r="182" spans="1:6" x14ac:dyDescent="0.25">
      <c r="A182" t="s">
        <v>96</v>
      </c>
      <c r="B182" t="s">
        <v>97</v>
      </c>
      <c r="C182" t="s">
        <v>46</v>
      </c>
      <c r="D182">
        <v>2000</v>
      </c>
      <c r="E182" s="3">
        <v>117399066</v>
      </c>
      <c r="F182" s="3">
        <v>10255063</v>
      </c>
    </row>
    <row r="183" spans="1:6" x14ac:dyDescent="0.25">
      <c r="A183" t="s">
        <v>96</v>
      </c>
      <c r="B183" t="s">
        <v>97</v>
      </c>
      <c r="C183" t="s">
        <v>46</v>
      </c>
      <c r="D183">
        <v>2001</v>
      </c>
      <c r="E183" s="3">
        <v>117338499</v>
      </c>
      <c r="F183" s="3">
        <v>10216605.000000002</v>
      </c>
    </row>
    <row r="184" spans="1:6" x14ac:dyDescent="0.25">
      <c r="A184" t="s">
        <v>96</v>
      </c>
      <c r="B184" t="s">
        <v>97</v>
      </c>
      <c r="C184" t="s">
        <v>46</v>
      </c>
      <c r="D184">
        <v>2002</v>
      </c>
      <c r="E184" s="3">
        <v>114372871</v>
      </c>
      <c r="F184" s="3">
        <v>10196916</v>
      </c>
    </row>
    <row r="185" spans="1:6" x14ac:dyDescent="0.25">
      <c r="A185" t="s">
        <v>96</v>
      </c>
      <c r="B185" t="s">
        <v>97</v>
      </c>
      <c r="C185" t="s">
        <v>46</v>
      </c>
      <c r="D185">
        <v>2003</v>
      </c>
      <c r="E185" s="3">
        <v>118499616</v>
      </c>
      <c r="F185" s="3">
        <v>10193998</v>
      </c>
    </row>
    <row r="186" spans="1:6" x14ac:dyDescent="0.25">
      <c r="A186" t="s">
        <v>96</v>
      </c>
      <c r="B186" t="s">
        <v>97</v>
      </c>
      <c r="C186" t="s">
        <v>46</v>
      </c>
      <c r="D186">
        <v>2004</v>
      </c>
      <c r="E186" s="3">
        <v>119764341</v>
      </c>
      <c r="F186" s="3">
        <v>10197100.999999998</v>
      </c>
    </row>
    <row r="187" spans="1:6" x14ac:dyDescent="0.25">
      <c r="A187" t="s">
        <v>96</v>
      </c>
      <c r="B187" t="s">
        <v>97</v>
      </c>
      <c r="C187" t="s">
        <v>46</v>
      </c>
      <c r="D187">
        <v>2005</v>
      </c>
      <c r="E187" s="3">
        <v>117175412</v>
      </c>
      <c r="F187" s="3">
        <v>10211215.999999998</v>
      </c>
    </row>
    <row r="188" spans="1:6" x14ac:dyDescent="0.25">
      <c r="A188" t="s">
        <v>96</v>
      </c>
      <c r="B188" t="s">
        <v>97</v>
      </c>
      <c r="C188" t="s">
        <v>46</v>
      </c>
      <c r="D188">
        <v>2006</v>
      </c>
      <c r="E188" s="3">
        <v>118927826</v>
      </c>
      <c r="F188" s="3">
        <v>10238905</v>
      </c>
    </row>
    <row r="189" spans="1:6" x14ac:dyDescent="0.25">
      <c r="A189" t="s">
        <v>96</v>
      </c>
      <c r="B189" t="s">
        <v>97</v>
      </c>
      <c r="C189" t="s">
        <v>46</v>
      </c>
      <c r="D189">
        <v>2007</v>
      </c>
      <c r="E189" s="3">
        <v>120999572</v>
      </c>
      <c r="F189" s="3">
        <v>10298828.000000002</v>
      </c>
    </row>
    <row r="190" spans="1:6" x14ac:dyDescent="0.25">
      <c r="A190" t="s">
        <v>96</v>
      </c>
      <c r="B190" t="s">
        <v>97</v>
      </c>
      <c r="C190" t="s">
        <v>46</v>
      </c>
      <c r="D190">
        <v>2008</v>
      </c>
      <c r="E190" s="3">
        <v>114592001</v>
      </c>
      <c r="F190" s="3">
        <v>10384603</v>
      </c>
    </row>
    <row r="191" spans="1:6" x14ac:dyDescent="0.25">
      <c r="A191" t="s">
        <v>96</v>
      </c>
      <c r="B191" t="s">
        <v>97</v>
      </c>
      <c r="C191" t="s">
        <v>46</v>
      </c>
      <c r="D191">
        <v>2009</v>
      </c>
      <c r="E191" s="3">
        <v>106933424</v>
      </c>
      <c r="F191" s="3">
        <v>10443936</v>
      </c>
    </row>
    <row r="192" spans="1:6" x14ac:dyDescent="0.25">
      <c r="A192" t="s">
        <v>96</v>
      </c>
      <c r="B192" t="s">
        <v>97</v>
      </c>
      <c r="C192" t="s">
        <v>46</v>
      </c>
      <c r="D192">
        <v>2010</v>
      </c>
      <c r="E192" s="3">
        <v>109974808</v>
      </c>
      <c r="F192" s="3">
        <v>10474410</v>
      </c>
    </row>
    <row r="193" spans="1:6" x14ac:dyDescent="0.25">
      <c r="A193" t="s">
        <v>96</v>
      </c>
      <c r="B193" t="s">
        <v>97</v>
      </c>
      <c r="C193" t="s">
        <v>46</v>
      </c>
      <c r="D193">
        <v>2011</v>
      </c>
      <c r="E193" s="3">
        <v>107097322</v>
      </c>
      <c r="F193" s="3">
        <v>10496088</v>
      </c>
    </row>
    <row r="194" spans="1:6" x14ac:dyDescent="0.25">
      <c r="A194" t="s">
        <v>96</v>
      </c>
      <c r="B194" t="s">
        <v>97</v>
      </c>
      <c r="C194" t="s">
        <v>46</v>
      </c>
      <c r="D194">
        <v>2012</v>
      </c>
      <c r="E194" s="3">
        <v>102900211</v>
      </c>
      <c r="F194" s="3">
        <v>10510785</v>
      </c>
    </row>
    <row r="195" spans="1:6" x14ac:dyDescent="0.25">
      <c r="A195" t="s">
        <v>96</v>
      </c>
      <c r="B195" t="s">
        <v>97</v>
      </c>
      <c r="C195" t="s">
        <v>46</v>
      </c>
      <c r="D195">
        <v>2013</v>
      </c>
      <c r="E195" s="3">
        <v>98985600</v>
      </c>
      <c r="F195" s="3">
        <v>10514271.999999998</v>
      </c>
    </row>
    <row r="196" spans="1:6" x14ac:dyDescent="0.25">
      <c r="A196" t="s">
        <v>96</v>
      </c>
      <c r="B196" t="s">
        <v>97</v>
      </c>
      <c r="C196" t="s">
        <v>46</v>
      </c>
      <c r="D196">
        <v>2014</v>
      </c>
      <c r="E196" s="3">
        <v>96646963</v>
      </c>
      <c r="F196" s="3">
        <v>10525347</v>
      </c>
    </row>
    <row r="197" spans="1:6" x14ac:dyDescent="0.25">
      <c r="A197" t="s">
        <v>96</v>
      </c>
      <c r="B197" t="s">
        <v>97</v>
      </c>
      <c r="C197" t="s">
        <v>46</v>
      </c>
      <c r="D197">
        <v>2015</v>
      </c>
      <c r="E197" s="3">
        <v>97354078</v>
      </c>
      <c r="F197" s="3">
        <v>10546059</v>
      </c>
    </row>
    <row r="198" spans="1:6" x14ac:dyDescent="0.25">
      <c r="A198" t="s">
        <v>96</v>
      </c>
      <c r="B198" t="s">
        <v>97</v>
      </c>
      <c r="C198" t="s">
        <v>46</v>
      </c>
      <c r="D198">
        <v>2016</v>
      </c>
      <c r="E198" s="3">
        <v>99950711</v>
      </c>
      <c r="F198" s="3">
        <v>10566332</v>
      </c>
    </row>
    <row r="199" spans="1:6" x14ac:dyDescent="0.25">
      <c r="A199" t="s">
        <v>96</v>
      </c>
      <c r="B199" t="s">
        <v>97</v>
      </c>
      <c r="C199" t="s">
        <v>46</v>
      </c>
      <c r="D199">
        <v>2017</v>
      </c>
      <c r="E199" s="3">
        <v>102582786</v>
      </c>
      <c r="F199" s="3">
        <v>10594438</v>
      </c>
    </row>
    <row r="200" spans="1:6" x14ac:dyDescent="0.25">
      <c r="A200" t="s">
        <v>96</v>
      </c>
      <c r="B200" t="s">
        <v>97</v>
      </c>
      <c r="C200" t="s">
        <v>46</v>
      </c>
      <c r="D200">
        <v>2018</v>
      </c>
      <c r="E200" s="3">
        <v>106283852</v>
      </c>
      <c r="F200" s="3">
        <v>10629928</v>
      </c>
    </row>
    <row r="201" spans="1:6" x14ac:dyDescent="0.25">
      <c r="A201" t="s">
        <v>96</v>
      </c>
      <c r="B201" t="s">
        <v>97</v>
      </c>
      <c r="C201" t="s">
        <v>46</v>
      </c>
      <c r="D201">
        <v>2019</v>
      </c>
      <c r="E201" s="3">
        <v>107017555</v>
      </c>
      <c r="F201" s="3">
        <v>10671870</v>
      </c>
    </row>
    <row r="202" spans="1:6" x14ac:dyDescent="0.25">
      <c r="A202" t="s">
        <v>96</v>
      </c>
      <c r="B202" t="s">
        <v>97</v>
      </c>
      <c r="C202" t="s">
        <v>46</v>
      </c>
      <c r="D202">
        <v>2020</v>
      </c>
      <c r="E202" s="3">
        <v>99449204</v>
      </c>
      <c r="F202" s="3">
        <v>10697858</v>
      </c>
    </row>
    <row r="203" spans="1:6" x14ac:dyDescent="0.25">
      <c r="A203" t="s">
        <v>96</v>
      </c>
      <c r="B203" t="s">
        <v>97</v>
      </c>
      <c r="C203" t="s">
        <v>46</v>
      </c>
      <c r="D203">
        <v>2021</v>
      </c>
      <c r="E203" s="3">
        <v>101507098</v>
      </c>
      <c r="F203" s="3">
        <v>10505771.999999998</v>
      </c>
    </row>
    <row r="204" spans="1:6" x14ac:dyDescent="0.25">
      <c r="A204" t="s">
        <v>96</v>
      </c>
      <c r="B204" t="s">
        <v>97</v>
      </c>
      <c r="C204" t="s">
        <v>46</v>
      </c>
      <c r="D204">
        <v>2022</v>
      </c>
      <c r="E204" s="3">
        <v>97259181</v>
      </c>
      <c r="F204" s="3">
        <v>10672118</v>
      </c>
    </row>
    <row r="205" spans="1:6" x14ac:dyDescent="0.25">
      <c r="A205" t="s">
        <v>96</v>
      </c>
      <c r="B205" t="s">
        <v>97</v>
      </c>
      <c r="C205" t="s">
        <v>46</v>
      </c>
      <c r="D205">
        <v>2023</v>
      </c>
      <c r="E205" s="3">
        <v>80693821</v>
      </c>
      <c r="F205" s="3"/>
    </row>
    <row r="206" spans="1:6" x14ac:dyDescent="0.25">
      <c r="A206" t="s">
        <v>96</v>
      </c>
      <c r="B206" t="s">
        <v>97</v>
      </c>
      <c r="C206" t="s">
        <v>47</v>
      </c>
      <c r="D206">
        <v>1990</v>
      </c>
      <c r="E206" s="3">
        <v>64383032</v>
      </c>
      <c r="F206" s="3">
        <v>5140939</v>
      </c>
    </row>
    <row r="207" spans="1:6" x14ac:dyDescent="0.25">
      <c r="A207" t="s">
        <v>96</v>
      </c>
      <c r="B207" t="s">
        <v>97</v>
      </c>
      <c r="C207" t="s">
        <v>47</v>
      </c>
      <c r="D207">
        <v>1991</v>
      </c>
      <c r="E207" s="3">
        <v>73803708</v>
      </c>
      <c r="F207" s="3">
        <v>5154298</v>
      </c>
    </row>
    <row r="208" spans="1:6" x14ac:dyDescent="0.25">
      <c r="A208" t="s">
        <v>96</v>
      </c>
      <c r="B208" t="s">
        <v>97</v>
      </c>
      <c r="C208" t="s">
        <v>47</v>
      </c>
      <c r="D208">
        <v>1992</v>
      </c>
      <c r="E208" s="3">
        <v>69114238</v>
      </c>
      <c r="F208" s="3">
        <v>5171370</v>
      </c>
    </row>
    <row r="209" spans="1:6" x14ac:dyDescent="0.25">
      <c r="A209" t="s">
        <v>96</v>
      </c>
      <c r="B209" t="s">
        <v>97</v>
      </c>
      <c r="C209" t="s">
        <v>47</v>
      </c>
      <c r="D209">
        <v>1993</v>
      </c>
      <c r="E209" s="3">
        <v>71440956</v>
      </c>
      <c r="F209" s="3">
        <v>5188628.0000000009</v>
      </c>
    </row>
    <row r="210" spans="1:6" x14ac:dyDescent="0.25">
      <c r="A210" t="s">
        <v>96</v>
      </c>
      <c r="B210" t="s">
        <v>97</v>
      </c>
      <c r="C210" t="s">
        <v>47</v>
      </c>
      <c r="D210">
        <v>1994</v>
      </c>
      <c r="E210" s="3">
        <v>75738828</v>
      </c>
      <c r="F210" s="3">
        <v>5206180</v>
      </c>
    </row>
    <row r="211" spans="1:6" x14ac:dyDescent="0.25">
      <c r="A211" t="s">
        <v>96</v>
      </c>
      <c r="B211" t="s">
        <v>97</v>
      </c>
      <c r="C211" t="s">
        <v>47</v>
      </c>
      <c r="D211">
        <v>1995</v>
      </c>
      <c r="E211" s="3">
        <v>73195022</v>
      </c>
      <c r="F211" s="3">
        <v>5233373</v>
      </c>
    </row>
    <row r="212" spans="1:6" x14ac:dyDescent="0.25">
      <c r="A212" t="s">
        <v>96</v>
      </c>
      <c r="B212" t="s">
        <v>97</v>
      </c>
      <c r="C212" t="s">
        <v>47</v>
      </c>
      <c r="D212">
        <v>1996</v>
      </c>
      <c r="E212" s="3">
        <v>85566573</v>
      </c>
      <c r="F212" s="3">
        <v>5263074</v>
      </c>
    </row>
    <row r="213" spans="1:6" x14ac:dyDescent="0.25">
      <c r="A213" t="s">
        <v>96</v>
      </c>
      <c r="B213" t="s">
        <v>97</v>
      </c>
      <c r="C213" t="s">
        <v>47</v>
      </c>
      <c r="D213">
        <v>1997</v>
      </c>
      <c r="E213" s="3">
        <v>76238336</v>
      </c>
      <c r="F213" s="3">
        <v>5284991</v>
      </c>
    </row>
    <row r="214" spans="1:6" x14ac:dyDescent="0.25">
      <c r="A214" t="s">
        <v>96</v>
      </c>
      <c r="B214" t="s">
        <v>97</v>
      </c>
      <c r="C214" t="s">
        <v>47</v>
      </c>
      <c r="D214">
        <v>1998</v>
      </c>
      <c r="E214" s="3">
        <v>72127132</v>
      </c>
      <c r="F214" s="3">
        <v>5304219</v>
      </c>
    </row>
    <row r="215" spans="1:6" x14ac:dyDescent="0.25">
      <c r="A215" t="s">
        <v>96</v>
      </c>
      <c r="B215" t="s">
        <v>97</v>
      </c>
      <c r="C215" t="s">
        <v>47</v>
      </c>
      <c r="D215">
        <v>1999</v>
      </c>
      <c r="E215" s="3">
        <v>69700352</v>
      </c>
      <c r="F215" s="3">
        <v>5321799</v>
      </c>
    </row>
    <row r="216" spans="1:6" x14ac:dyDescent="0.25">
      <c r="A216" t="s">
        <v>96</v>
      </c>
      <c r="B216" t="s">
        <v>97</v>
      </c>
      <c r="C216" t="s">
        <v>47</v>
      </c>
      <c r="D216">
        <v>2000</v>
      </c>
      <c r="E216" s="3">
        <v>65167273</v>
      </c>
      <c r="F216" s="3">
        <v>5339615.9999999991</v>
      </c>
    </row>
    <row r="217" spans="1:6" x14ac:dyDescent="0.25">
      <c r="A217" t="s">
        <v>96</v>
      </c>
      <c r="B217" t="s">
        <v>97</v>
      </c>
      <c r="C217" t="s">
        <v>47</v>
      </c>
      <c r="D217">
        <v>2001</v>
      </c>
      <c r="E217" s="3">
        <v>65576780</v>
      </c>
      <c r="F217" s="3">
        <v>5358783</v>
      </c>
    </row>
    <row r="218" spans="1:6" x14ac:dyDescent="0.25">
      <c r="A218" t="s">
        <v>96</v>
      </c>
      <c r="B218" t="s">
        <v>97</v>
      </c>
      <c r="C218" t="s">
        <v>47</v>
      </c>
      <c r="D218">
        <v>2002</v>
      </c>
      <c r="E218" s="3">
        <v>65376972</v>
      </c>
      <c r="F218" s="3">
        <v>5375931</v>
      </c>
    </row>
    <row r="219" spans="1:6" x14ac:dyDescent="0.25">
      <c r="A219" t="s">
        <v>96</v>
      </c>
      <c r="B219" t="s">
        <v>97</v>
      </c>
      <c r="C219" t="s">
        <v>47</v>
      </c>
      <c r="D219">
        <v>2003</v>
      </c>
      <c r="E219" s="3">
        <v>70474108</v>
      </c>
      <c r="F219" s="3">
        <v>5390574.0000000009</v>
      </c>
    </row>
    <row r="220" spans="1:6" x14ac:dyDescent="0.25">
      <c r="A220" t="s">
        <v>96</v>
      </c>
      <c r="B220" t="s">
        <v>97</v>
      </c>
      <c r="C220" t="s">
        <v>47</v>
      </c>
      <c r="D220">
        <v>2004</v>
      </c>
      <c r="E220" s="3">
        <v>64488270</v>
      </c>
      <c r="F220" s="3">
        <v>5404523</v>
      </c>
    </row>
    <row r="221" spans="1:6" x14ac:dyDescent="0.25">
      <c r="A221" t="s">
        <v>96</v>
      </c>
      <c r="B221" t="s">
        <v>97</v>
      </c>
      <c r="C221" t="s">
        <v>47</v>
      </c>
      <c r="D221">
        <v>2005</v>
      </c>
      <c r="E221" s="3">
        <v>60863857</v>
      </c>
      <c r="F221" s="3">
        <v>5419432</v>
      </c>
    </row>
    <row r="222" spans="1:6" x14ac:dyDescent="0.25">
      <c r="A222" t="s">
        <v>96</v>
      </c>
      <c r="B222" t="s">
        <v>97</v>
      </c>
      <c r="C222" t="s">
        <v>47</v>
      </c>
      <c r="D222">
        <v>2006</v>
      </c>
      <c r="E222" s="3">
        <v>70084454</v>
      </c>
      <c r="F222" s="3">
        <v>5437272</v>
      </c>
    </row>
    <row r="223" spans="1:6" x14ac:dyDescent="0.25">
      <c r="A223" t="s">
        <v>96</v>
      </c>
      <c r="B223" t="s">
        <v>97</v>
      </c>
      <c r="C223" t="s">
        <v>47</v>
      </c>
      <c r="D223">
        <v>2007</v>
      </c>
      <c r="E223" s="3">
        <v>65674377</v>
      </c>
      <c r="F223" s="3">
        <v>5461438</v>
      </c>
    </row>
    <row r="224" spans="1:6" x14ac:dyDescent="0.25">
      <c r="A224" t="s">
        <v>96</v>
      </c>
      <c r="B224" t="s">
        <v>97</v>
      </c>
      <c r="C224" t="s">
        <v>47</v>
      </c>
      <c r="D224">
        <v>2008</v>
      </c>
      <c r="E224" s="3">
        <v>60236418</v>
      </c>
      <c r="F224" s="3">
        <v>5493621</v>
      </c>
    </row>
    <row r="225" spans="1:6" x14ac:dyDescent="0.25">
      <c r="A225" t="s">
        <v>96</v>
      </c>
      <c r="B225" t="s">
        <v>97</v>
      </c>
      <c r="C225" t="s">
        <v>47</v>
      </c>
      <c r="D225">
        <v>2009</v>
      </c>
      <c r="E225" s="3">
        <v>55469397</v>
      </c>
      <c r="F225" s="3">
        <v>5523094.9999999991</v>
      </c>
    </row>
    <row r="226" spans="1:6" x14ac:dyDescent="0.25">
      <c r="A226" t="s">
        <v>96</v>
      </c>
      <c r="B226" t="s">
        <v>97</v>
      </c>
      <c r="C226" t="s">
        <v>47</v>
      </c>
      <c r="D226">
        <v>2010</v>
      </c>
      <c r="E226" s="3">
        <v>55463729</v>
      </c>
      <c r="F226" s="3">
        <v>5547683.0000000009</v>
      </c>
    </row>
    <row r="227" spans="1:6" x14ac:dyDescent="0.25">
      <c r="A227" t="s">
        <v>96</v>
      </c>
      <c r="B227" t="s">
        <v>97</v>
      </c>
      <c r="C227" t="s">
        <v>47</v>
      </c>
      <c r="D227">
        <v>2011</v>
      </c>
      <c r="E227" s="3">
        <v>49870201</v>
      </c>
      <c r="F227" s="3">
        <v>5570571.9999999991</v>
      </c>
    </row>
    <row r="228" spans="1:6" x14ac:dyDescent="0.25">
      <c r="A228" t="s">
        <v>96</v>
      </c>
      <c r="B228" t="s">
        <v>97</v>
      </c>
      <c r="C228" t="s">
        <v>47</v>
      </c>
      <c r="D228">
        <v>2012</v>
      </c>
      <c r="E228" s="3">
        <v>44355376</v>
      </c>
      <c r="F228" s="3">
        <v>5591571.9999999991</v>
      </c>
    </row>
    <row r="229" spans="1:6" x14ac:dyDescent="0.25">
      <c r="A229" t="s">
        <v>96</v>
      </c>
      <c r="B229" t="s">
        <v>97</v>
      </c>
      <c r="C229" t="s">
        <v>47</v>
      </c>
      <c r="D229">
        <v>2013</v>
      </c>
      <c r="E229" s="3">
        <v>46216849</v>
      </c>
      <c r="F229" s="3">
        <v>5614932</v>
      </c>
    </row>
    <row r="230" spans="1:6" x14ac:dyDescent="0.25">
      <c r="A230" t="s">
        <v>96</v>
      </c>
      <c r="B230" t="s">
        <v>97</v>
      </c>
      <c r="C230" t="s">
        <v>47</v>
      </c>
      <c r="D230">
        <v>2014</v>
      </c>
      <c r="E230" s="3">
        <v>42911508</v>
      </c>
      <c r="F230" s="3">
        <v>5643475</v>
      </c>
    </row>
    <row r="231" spans="1:6" x14ac:dyDescent="0.25">
      <c r="A231" t="s">
        <v>96</v>
      </c>
      <c r="B231" t="s">
        <v>97</v>
      </c>
      <c r="C231" t="s">
        <v>47</v>
      </c>
      <c r="D231">
        <v>2015</v>
      </c>
      <c r="E231" s="3">
        <v>39494629</v>
      </c>
      <c r="F231" s="3">
        <v>5683482.9999999991</v>
      </c>
    </row>
    <row r="232" spans="1:6" x14ac:dyDescent="0.25">
      <c r="A232" t="s">
        <v>96</v>
      </c>
      <c r="B232" t="s">
        <v>97</v>
      </c>
      <c r="C232" t="s">
        <v>47</v>
      </c>
      <c r="D232">
        <v>2016</v>
      </c>
      <c r="E232" s="3">
        <v>42057731</v>
      </c>
      <c r="F232" s="3">
        <v>5728010</v>
      </c>
    </row>
    <row r="233" spans="1:6" x14ac:dyDescent="0.25">
      <c r="A233" t="s">
        <v>96</v>
      </c>
      <c r="B233" t="s">
        <v>97</v>
      </c>
      <c r="C233" t="s">
        <v>47</v>
      </c>
      <c r="D233">
        <v>2017</v>
      </c>
      <c r="E233" s="3">
        <v>39280501</v>
      </c>
      <c r="F233" s="3">
        <v>5764980.0000000009</v>
      </c>
    </row>
    <row r="234" spans="1:6" x14ac:dyDescent="0.25">
      <c r="A234" t="s">
        <v>96</v>
      </c>
      <c r="B234" t="s">
        <v>97</v>
      </c>
      <c r="C234" t="s">
        <v>47</v>
      </c>
      <c r="D234">
        <v>2018</v>
      </c>
      <c r="E234" s="3">
        <v>41379082</v>
      </c>
      <c r="F234" s="3">
        <v>5793635.9999999991</v>
      </c>
    </row>
    <row r="235" spans="1:6" x14ac:dyDescent="0.25">
      <c r="A235" t="s">
        <v>96</v>
      </c>
      <c r="B235" t="s">
        <v>97</v>
      </c>
      <c r="C235" t="s">
        <v>47</v>
      </c>
      <c r="D235">
        <v>2019</v>
      </c>
      <c r="E235" s="3">
        <v>37269738</v>
      </c>
      <c r="F235" s="3">
        <v>5814422.0000000009</v>
      </c>
    </row>
    <row r="236" spans="1:6" x14ac:dyDescent="0.25">
      <c r="A236" t="s">
        <v>96</v>
      </c>
      <c r="B236" t="s">
        <v>97</v>
      </c>
      <c r="C236" t="s">
        <v>47</v>
      </c>
      <c r="D236">
        <v>2020</v>
      </c>
      <c r="E236" s="3">
        <v>31636032</v>
      </c>
      <c r="F236" s="3">
        <v>5831404</v>
      </c>
    </row>
    <row r="237" spans="1:6" x14ac:dyDescent="0.25">
      <c r="A237" t="s">
        <v>96</v>
      </c>
      <c r="B237" t="s">
        <v>97</v>
      </c>
      <c r="C237" t="s">
        <v>47</v>
      </c>
      <c r="D237">
        <v>2021</v>
      </c>
      <c r="E237" s="3">
        <v>31803765</v>
      </c>
      <c r="F237" s="3">
        <v>5856733</v>
      </c>
    </row>
    <row r="238" spans="1:6" x14ac:dyDescent="0.25">
      <c r="A238" t="s">
        <v>96</v>
      </c>
      <c r="B238" t="s">
        <v>97</v>
      </c>
      <c r="C238" t="s">
        <v>47</v>
      </c>
      <c r="D238">
        <v>2022</v>
      </c>
      <c r="E238" s="3">
        <v>31169624</v>
      </c>
      <c r="F238" s="3">
        <v>5903037</v>
      </c>
    </row>
    <row r="239" spans="1:6" x14ac:dyDescent="0.25">
      <c r="A239" t="s">
        <v>96</v>
      </c>
      <c r="B239" t="s">
        <v>97</v>
      </c>
      <c r="C239" t="s">
        <v>47</v>
      </c>
      <c r="D239">
        <v>2023</v>
      </c>
      <c r="E239" s="3">
        <v>28943820</v>
      </c>
      <c r="F239" s="3"/>
    </row>
    <row r="240" spans="1:6" x14ac:dyDescent="0.25">
      <c r="A240" t="s">
        <v>96</v>
      </c>
      <c r="B240" t="s">
        <v>97</v>
      </c>
      <c r="C240" t="s">
        <v>49</v>
      </c>
      <c r="D240">
        <v>1990</v>
      </c>
      <c r="E240" s="3">
        <v>32300943</v>
      </c>
      <c r="F240" s="3">
        <v>1569174</v>
      </c>
    </row>
    <row r="241" spans="1:6" x14ac:dyDescent="0.25">
      <c r="A241" t="s">
        <v>96</v>
      </c>
      <c r="B241" t="s">
        <v>97</v>
      </c>
      <c r="C241" t="s">
        <v>49</v>
      </c>
      <c r="D241">
        <v>1991</v>
      </c>
      <c r="E241" s="3">
        <v>29782409</v>
      </c>
      <c r="F241" s="3">
        <v>1561313.9999999998</v>
      </c>
    </row>
    <row r="242" spans="1:6" x14ac:dyDescent="0.25">
      <c r="A242" t="s">
        <v>96</v>
      </c>
      <c r="B242" t="s">
        <v>97</v>
      </c>
      <c r="C242" t="s">
        <v>49</v>
      </c>
      <c r="D242">
        <v>1992</v>
      </c>
      <c r="E242" s="3">
        <v>20479583</v>
      </c>
      <c r="F242" s="3">
        <v>1533091.0000000002</v>
      </c>
    </row>
    <row r="243" spans="1:6" x14ac:dyDescent="0.25">
      <c r="A243" t="s">
        <v>96</v>
      </c>
      <c r="B243" t="s">
        <v>97</v>
      </c>
      <c r="C243" t="s">
        <v>49</v>
      </c>
      <c r="D243">
        <v>1993</v>
      </c>
      <c r="E243" s="3">
        <v>14719576</v>
      </c>
      <c r="F243" s="3">
        <v>1494128.0000000002</v>
      </c>
    </row>
    <row r="244" spans="1:6" x14ac:dyDescent="0.25">
      <c r="A244" t="s">
        <v>96</v>
      </c>
      <c r="B244" t="s">
        <v>97</v>
      </c>
      <c r="C244" t="s">
        <v>49</v>
      </c>
      <c r="D244">
        <v>1994</v>
      </c>
      <c r="E244" s="3">
        <v>15776366</v>
      </c>
      <c r="F244" s="3">
        <v>1462514.0000000002</v>
      </c>
    </row>
    <row r="245" spans="1:6" x14ac:dyDescent="0.25">
      <c r="A245" t="s">
        <v>96</v>
      </c>
      <c r="B245" t="s">
        <v>97</v>
      </c>
      <c r="C245" t="s">
        <v>49</v>
      </c>
      <c r="D245">
        <v>1995</v>
      </c>
      <c r="E245" s="3">
        <v>13502643</v>
      </c>
      <c r="F245" s="3">
        <v>1436634.0000000002</v>
      </c>
    </row>
    <row r="246" spans="1:6" x14ac:dyDescent="0.25">
      <c r="A246" t="s">
        <v>96</v>
      </c>
      <c r="B246" t="s">
        <v>97</v>
      </c>
      <c r="C246" t="s">
        <v>49</v>
      </c>
      <c r="D246">
        <v>1996</v>
      </c>
      <c r="E246" s="3">
        <v>14189897</v>
      </c>
      <c r="F246" s="3">
        <v>1415593.9999999998</v>
      </c>
    </row>
    <row r="247" spans="1:6" x14ac:dyDescent="0.25">
      <c r="A247" t="s">
        <v>96</v>
      </c>
      <c r="B247" t="s">
        <v>97</v>
      </c>
      <c r="C247" t="s">
        <v>49</v>
      </c>
      <c r="D247">
        <v>1997</v>
      </c>
      <c r="E247" s="3">
        <v>13748389</v>
      </c>
      <c r="F247" s="3">
        <v>1399535</v>
      </c>
    </row>
    <row r="248" spans="1:6" x14ac:dyDescent="0.25">
      <c r="A248" t="s">
        <v>96</v>
      </c>
      <c r="B248" t="s">
        <v>97</v>
      </c>
      <c r="C248" t="s">
        <v>49</v>
      </c>
      <c r="D248">
        <v>1998</v>
      </c>
      <c r="E248" s="3">
        <v>12489261</v>
      </c>
      <c r="F248" s="3">
        <v>1386156.0000000002</v>
      </c>
    </row>
    <row r="249" spans="1:6" x14ac:dyDescent="0.25">
      <c r="A249" t="s">
        <v>96</v>
      </c>
      <c r="B249" t="s">
        <v>97</v>
      </c>
      <c r="C249" t="s">
        <v>49</v>
      </c>
      <c r="D249">
        <v>1999</v>
      </c>
      <c r="E249" s="3">
        <v>12607982</v>
      </c>
      <c r="F249" s="3">
        <v>1390244</v>
      </c>
    </row>
    <row r="250" spans="1:6" x14ac:dyDescent="0.25">
      <c r="A250" t="s">
        <v>96</v>
      </c>
      <c r="B250" t="s">
        <v>97</v>
      </c>
      <c r="C250" t="s">
        <v>49</v>
      </c>
      <c r="D250">
        <v>2000</v>
      </c>
      <c r="E250" s="3">
        <v>12592330</v>
      </c>
      <c r="F250" s="3">
        <v>1396985</v>
      </c>
    </row>
    <row r="251" spans="1:6" x14ac:dyDescent="0.25">
      <c r="A251" t="s">
        <v>96</v>
      </c>
      <c r="B251" t="s">
        <v>97</v>
      </c>
      <c r="C251" t="s">
        <v>49</v>
      </c>
      <c r="D251">
        <v>2001</v>
      </c>
      <c r="E251" s="3">
        <v>13580112</v>
      </c>
      <c r="F251" s="3">
        <v>1388115</v>
      </c>
    </row>
    <row r="252" spans="1:6" x14ac:dyDescent="0.25">
      <c r="A252" t="s">
        <v>96</v>
      </c>
      <c r="B252" t="s">
        <v>97</v>
      </c>
      <c r="C252" t="s">
        <v>49</v>
      </c>
      <c r="D252">
        <v>2002</v>
      </c>
      <c r="E252" s="3">
        <v>14189879</v>
      </c>
      <c r="F252" s="3">
        <v>1379350</v>
      </c>
    </row>
    <row r="253" spans="1:6" x14ac:dyDescent="0.25">
      <c r="A253" t="s">
        <v>96</v>
      </c>
      <c r="B253" t="s">
        <v>97</v>
      </c>
      <c r="C253" t="s">
        <v>49</v>
      </c>
      <c r="D253">
        <v>2003</v>
      </c>
      <c r="E253" s="3">
        <v>16856473</v>
      </c>
      <c r="F253" s="3">
        <v>1370720</v>
      </c>
    </row>
    <row r="254" spans="1:6" x14ac:dyDescent="0.25">
      <c r="A254" t="s">
        <v>96</v>
      </c>
      <c r="B254" t="s">
        <v>97</v>
      </c>
      <c r="C254" t="s">
        <v>49</v>
      </c>
      <c r="D254">
        <v>2004</v>
      </c>
      <c r="E254" s="3">
        <v>16184558</v>
      </c>
      <c r="F254" s="3">
        <v>1362550</v>
      </c>
    </row>
    <row r="255" spans="1:6" x14ac:dyDescent="0.25">
      <c r="A255" t="s">
        <v>96</v>
      </c>
      <c r="B255" t="s">
        <v>97</v>
      </c>
      <c r="C255" t="s">
        <v>49</v>
      </c>
      <c r="D255">
        <v>2005</v>
      </c>
      <c r="E255" s="3">
        <v>14839218</v>
      </c>
      <c r="F255" s="3">
        <v>1354775</v>
      </c>
    </row>
    <row r="256" spans="1:6" x14ac:dyDescent="0.25">
      <c r="A256" t="s">
        <v>96</v>
      </c>
      <c r="B256" t="s">
        <v>97</v>
      </c>
      <c r="C256" t="s">
        <v>49</v>
      </c>
      <c r="D256">
        <v>2006</v>
      </c>
      <c r="E256" s="3">
        <v>12204964</v>
      </c>
      <c r="F256" s="3">
        <v>1346810</v>
      </c>
    </row>
    <row r="257" spans="1:6" x14ac:dyDescent="0.25">
      <c r="A257" t="s">
        <v>96</v>
      </c>
      <c r="B257" t="s">
        <v>97</v>
      </c>
      <c r="C257" t="s">
        <v>49</v>
      </c>
      <c r="D257">
        <v>2007</v>
      </c>
      <c r="E257" s="3">
        <v>15400224</v>
      </c>
      <c r="F257" s="3">
        <v>1340680</v>
      </c>
    </row>
    <row r="258" spans="1:6" x14ac:dyDescent="0.25">
      <c r="A258" t="s">
        <v>96</v>
      </c>
      <c r="B258" t="s">
        <v>97</v>
      </c>
      <c r="C258" t="s">
        <v>49</v>
      </c>
      <c r="D258">
        <v>2008</v>
      </c>
      <c r="E258" s="3">
        <v>13693732</v>
      </c>
      <c r="F258" s="3">
        <v>1337090</v>
      </c>
    </row>
    <row r="259" spans="1:6" x14ac:dyDescent="0.25">
      <c r="A259" t="s">
        <v>96</v>
      </c>
      <c r="B259" t="s">
        <v>97</v>
      </c>
      <c r="C259" t="s">
        <v>49</v>
      </c>
      <c r="D259">
        <v>2009</v>
      </c>
      <c r="E259" s="3">
        <v>9858901</v>
      </c>
      <c r="F259" s="3">
        <v>1334514.9999999998</v>
      </c>
    </row>
    <row r="260" spans="1:6" x14ac:dyDescent="0.25">
      <c r="A260" t="s">
        <v>96</v>
      </c>
      <c r="B260" t="s">
        <v>97</v>
      </c>
      <c r="C260" t="s">
        <v>49</v>
      </c>
      <c r="D260">
        <v>2010</v>
      </c>
      <c r="E260" s="3">
        <v>14644251</v>
      </c>
      <c r="F260" s="3">
        <v>1331475.0000000002</v>
      </c>
    </row>
    <row r="261" spans="1:6" x14ac:dyDescent="0.25">
      <c r="A261" t="s">
        <v>96</v>
      </c>
      <c r="B261" t="s">
        <v>97</v>
      </c>
      <c r="C261" t="s">
        <v>49</v>
      </c>
      <c r="D261">
        <v>2011</v>
      </c>
      <c r="E261" s="3">
        <v>15928659</v>
      </c>
      <c r="F261" s="3">
        <v>1327438.9999999998</v>
      </c>
    </row>
    <row r="262" spans="1:6" x14ac:dyDescent="0.25">
      <c r="A262" t="s">
        <v>96</v>
      </c>
      <c r="B262" t="s">
        <v>97</v>
      </c>
      <c r="C262" t="s">
        <v>49</v>
      </c>
      <c r="D262">
        <v>2012</v>
      </c>
      <c r="E262" s="3">
        <v>17203041</v>
      </c>
      <c r="F262" s="3">
        <v>1322696</v>
      </c>
    </row>
    <row r="263" spans="1:6" x14ac:dyDescent="0.25">
      <c r="A263" t="s">
        <v>96</v>
      </c>
      <c r="B263" t="s">
        <v>97</v>
      </c>
      <c r="C263" t="s">
        <v>49</v>
      </c>
      <c r="D263">
        <v>2013</v>
      </c>
      <c r="E263" s="3">
        <v>20199833</v>
      </c>
      <c r="F263" s="3">
        <v>1317996.9999999998</v>
      </c>
    </row>
    <row r="264" spans="1:6" x14ac:dyDescent="0.25">
      <c r="A264" t="s">
        <v>96</v>
      </c>
      <c r="B264" t="s">
        <v>97</v>
      </c>
      <c r="C264" t="s">
        <v>49</v>
      </c>
      <c r="D264">
        <v>2014</v>
      </c>
      <c r="E264" s="3">
        <v>19733572</v>
      </c>
      <c r="F264" s="3">
        <v>1314544.9999999998</v>
      </c>
    </row>
    <row r="265" spans="1:6" x14ac:dyDescent="0.25">
      <c r="A265" t="s">
        <v>96</v>
      </c>
      <c r="B265" t="s">
        <v>97</v>
      </c>
      <c r="C265" t="s">
        <v>49</v>
      </c>
      <c r="D265">
        <v>2015</v>
      </c>
      <c r="E265" s="3">
        <v>17198314</v>
      </c>
      <c r="F265" s="3">
        <v>1315407</v>
      </c>
    </row>
    <row r="266" spans="1:6" x14ac:dyDescent="0.25">
      <c r="A266" t="s">
        <v>96</v>
      </c>
      <c r="B266" t="s">
        <v>97</v>
      </c>
      <c r="C266" t="s">
        <v>49</v>
      </c>
      <c r="D266">
        <v>2016</v>
      </c>
      <c r="E266" s="3">
        <v>19720246</v>
      </c>
      <c r="F266" s="3">
        <v>1315790</v>
      </c>
    </row>
    <row r="267" spans="1:6" x14ac:dyDescent="0.25">
      <c r="A267" t="s">
        <v>96</v>
      </c>
      <c r="B267" t="s">
        <v>97</v>
      </c>
      <c r="C267" t="s">
        <v>49</v>
      </c>
      <c r="D267">
        <v>2017</v>
      </c>
      <c r="E267" s="3">
        <v>21013241</v>
      </c>
      <c r="F267" s="3">
        <v>1317384</v>
      </c>
    </row>
    <row r="268" spans="1:6" x14ac:dyDescent="0.25">
      <c r="A268" t="s">
        <v>96</v>
      </c>
      <c r="B268" t="s">
        <v>97</v>
      </c>
      <c r="C268" t="s">
        <v>49</v>
      </c>
      <c r="D268">
        <v>2018</v>
      </c>
      <c r="E268" s="3">
        <v>21914328</v>
      </c>
      <c r="F268" s="3">
        <v>1321976.9999999998</v>
      </c>
    </row>
    <row r="269" spans="1:6" x14ac:dyDescent="0.25">
      <c r="A269" t="s">
        <v>96</v>
      </c>
      <c r="B269" t="s">
        <v>97</v>
      </c>
      <c r="C269" t="s">
        <v>49</v>
      </c>
      <c r="D269">
        <v>2019</v>
      </c>
      <c r="E269" s="3">
        <v>15840925</v>
      </c>
      <c r="F269" s="3">
        <v>1326898</v>
      </c>
    </row>
    <row r="270" spans="1:6" x14ac:dyDescent="0.25">
      <c r="A270" t="s">
        <v>96</v>
      </c>
      <c r="B270" t="s">
        <v>97</v>
      </c>
      <c r="C270" t="s">
        <v>49</v>
      </c>
      <c r="D270">
        <v>2020</v>
      </c>
      <c r="E270" s="3">
        <v>10971607</v>
      </c>
      <c r="F270" s="3">
        <v>1329522</v>
      </c>
    </row>
    <row r="271" spans="1:6" x14ac:dyDescent="0.25">
      <c r="A271" t="s">
        <v>96</v>
      </c>
      <c r="B271" t="s">
        <v>97</v>
      </c>
      <c r="C271" t="s">
        <v>49</v>
      </c>
      <c r="D271">
        <v>2021</v>
      </c>
      <c r="E271" s="3">
        <v>11963400</v>
      </c>
      <c r="F271" s="3">
        <v>1330932</v>
      </c>
    </row>
    <row r="272" spans="1:6" x14ac:dyDescent="0.25">
      <c r="A272" t="s">
        <v>96</v>
      </c>
      <c r="B272" t="s">
        <v>97</v>
      </c>
      <c r="C272" t="s">
        <v>49</v>
      </c>
      <c r="D272">
        <v>2022</v>
      </c>
      <c r="E272" s="3">
        <v>12926752</v>
      </c>
      <c r="F272" s="3">
        <v>1348840.0000000002</v>
      </c>
    </row>
    <row r="273" spans="1:6" x14ac:dyDescent="0.25">
      <c r="A273" t="s">
        <v>96</v>
      </c>
      <c r="B273" t="s">
        <v>97</v>
      </c>
      <c r="C273" t="s">
        <v>49</v>
      </c>
      <c r="D273">
        <v>2023</v>
      </c>
      <c r="E273" s="3">
        <v>11394510</v>
      </c>
      <c r="F273" s="3"/>
    </row>
    <row r="274" spans="1:6" x14ac:dyDescent="0.25">
      <c r="A274" t="s">
        <v>96</v>
      </c>
      <c r="B274" t="s">
        <v>97</v>
      </c>
      <c r="C274" t="s">
        <v>98</v>
      </c>
      <c r="D274">
        <v>1990</v>
      </c>
      <c r="E274" s="3">
        <v>3760660033</v>
      </c>
      <c r="F274" s="3">
        <v>420226984.00000006</v>
      </c>
    </row>
    <row r="275" spans="1:6" x14ac:dyDescent="0.25">
      <c r="A275" t="s">
        <v>96</v>
      </c>
      <c r="B275" t="s">
        <v>97</v>
      </c>
      <c r="C275" t="s">
        <v>98</v>
      </c>
      <c r="D275">
        <v>1991</v>
      </c>
      <c r="E275" s="3">
        <v>3610117094</v>
      </c>
      <c r="F275" s="3">
        <v>421442340.00000006</v>
      </c>
    </row>
    <row r="276" spans="1:6" x14ac:dyDescent="0.25">
      <c r="A276" t="s">
        <v>96</v>
      </c>
      <c r="B276" t="s">
        <v>97</v>
      </c>
      <c r="C276" t="s">
        <v>98</v>
      </c>
      <c r="D276">
        <v>1992</v>
      </c>
      <c r="E276" s="3">
        <v>3516811558</v>
      </c>
      <c r="F276" s="3">
        <v>422668604</v>
      </c>
    </row>
    <row r="277" spans="1:6" x14ac:dyDescent="0.25">
      <c r="A277" t="s">
        <v>96</v>
      </c>
      <c r="B277" t="s">
        <v>97</v>
      </c>
      <c r="C277" t="s">
        <v>98</v>
      </c>
      <c r="D277">
        <v>1993</v>
      </c>
      <c r="E277" s="3">
        <v>3434516862</v>
      </c>
      <c r="F277" s="3">
        <v>424036829</v>
      </c>
    </row>
    <row r="278" spans="1:6" x14ac:dyDescent="0.25">
      <c r="A278" t="s">
        <v>96</v>
      </c>
      <c r="B278" t="s">
        <v>97</v>
      </c>
      <c r="C278" t="s">
        <v>98</v>
      </c>
      <c r="D278">
        <v>1994</v>
      </c>
      <c r="E278" s="3">
        <v>3423479955</v>
      </c>
      <c r="F278" s="3">
        <v>425083724</v>
      </c>
    </row>
    <row r="279" spans="1:6" x14ac:dyDescent="0.25">
      <c r="A279" t="s">
        <v>96</v>
      </c>
      <c r="B279" t="s">
        <v>97</v>
      </c>
      <c r="C279" t="s">
        <v>98</v>
      </c>
      <c r="D279">
        <v>1995</v>
      </c>
      <c r="E279" s="3">
        <v>3461194991</v>
      </c>
      <c r="F279" s="3">
        <v>425875644.99999988</v>
      </c>
    </row>
    <row r="280" spans="1:6" x14ac:dyDescent="0.25">
      <c r="A280" t="s">
        <v>96</v>
      </c>
      <c r="B280" t="s">
        <v>97</v>
      </c>
      <c r="C280" t="s">
        <v>98</v>
      </c>
      <c r="D280">
        <v>1996</v>
      </c>
      <c r="E280" s="3">
        <v>3535588297</v>
      </c>
      <c r="F280" s="3">
        <v>426556004.99999994</v>
      </c>
    </row>
    <row r="281" spans="1:6" x14ac:dyDescent="0.25">
      <c r="A281" t="s">
        <v>96</v>
      </c>
      <c r="B281" t="s">
        <v>97</v>
      </c>
      <c r="C281" t="s">
        <v>98</v>
      </c>
      <c r="D281">
        <v>1997</v>
      </c>
      <c r="E281" s="3">
        <v>3483515148</v>
      </c>
      <c r="F281" s="3">
        <v>427183416</v>
      </c>
    </row>
    <row r="282" spans="1:6" x14ac:dyDescent="0.25">
      <c r="A282" t="s">
        <v>96</v>
      </c>
      <c r="B282" t="s">
        <v>97</v>
      </c>
      <c r="C282" t="s">
        <v>98</v>
      </c>
      <c r="D282">
        <v>1998</v>
      </c>
      <c r="E282" s="3">
        <v>3462661661</v>
      </c>
      <c r="F282" s="3">
        <v>427740622.00000006</v>
      </c>
    </row>
    <row r="283" spans="1:6" x14ac:dyDescent="0.25">
      <c r="A283" t="s">
        <v>96</v>
      </c>
      <c r="B283" t="s">
        <v>97</v>
      </c>
      <c r="C283" t="s">
        <v>98</v>
      </c>
      <c r="D283">
        <v>1999</v>
      </c>
      <c r="E283" s="3">
        <v>3408319582</v>
      </c>
      <c r="F283" s="3">
        <v>428431187.99999988</v>
      </c>
    </row>
    <row r="284" spans="1:6" x14ac:dyDescent="0.25">
      <c r="A284" t="s">
        <v>96</v>
      </c>
      <c r="B284" t="s">
        <v>97</v>
      </c>
      <c r="C284" t="s">
        <v>98</v>
      </c>
      <c r="D284">
        <v>2000</v>
      </c>
      <c r="E284" s="3">
        <v>3471034422</v>
      </c>
      <c r="F284" s="3">
        <v>428929026.00000012</v>
      </c>
    </row>
    <row r="285" spans="1:6" x14ac:dyDescent="0.25">
      <c r="A285" t="s">
        <v>96</v>
      </c>
      <c r="B285" t="s">
        <v>97</v>
      </c>
      <c r="C285" t="s">
        <v>98</v>
      </c>
      <c r="D285">
        <v>2001</v>
      </c>
      <c r="E285" s="3">
        <v>3496818355</v>
      </c>
      <c r="F285" s="3">
        <v>429481949.99999994</v>
      </c>
    </row>
    <row r="286" spans="1:6" x14ac:dyDescent="0.25">
      <c r="A286" t="s">
        <v>96</v>
      </c>
      <c r="B286" t="s">
        <v>97</v>
      </c>
      <c r="C286" t="s">
        <v>98</v>
      </c>
      <c r="D286">
        <v>2002</v>
      </c>
      <c r="E286" s="3">
        <v>3520876075</v>
      </c>
      <c r="F286" s="3">
        <v>430456669.99999994</v>
      </c>
    </row>
    <row r="287" spans="1:6" x14ac:dyDescent="0.25">
      <c r="A287" t="s">
        <v>96</v>
      </c>
      <c r="B287" t="s">
        <v>97</v>
      </c>
      <c r="C287" t="s">
        <v>98</v>
      </c>
      <c r="D287">
        <v>2003</v>
      </c>
      <c r="E287" s="3">
        <v>3636434511</v>
      </c>
      <c r="F287" s="3">
        <v>431976118</v>
      </c>
    </row>
    <row r="288" spans="1:6" x14ac:dyDescent="0.25">
      <c r="A288" t="s">
        <v>96</v>
      </c>
      <c r="B288" t="s">
        <v>97</v>
      </c>
      <c r="C288" t="s">
        <v>98</v>
      </c>
      <c r="D288">
        <v>2004</v>
      </c>
      <c r="E288" s="3">
        <v>3616780294</v>
      </c>
      <c r="F288" s="3">
        <v>433589162.00000006</v>
      </c>
    </row>
    <row r="289" spans="1:6" x14ac:dyDescent="0.25">
      <c r="A289" t="s">
        <v>96</v>
      </c>
      <c r="B289" t="s">
        <v>97</v>
      </c>
      <c r="C289" t="s">
        <v>98</v>
      </c>
      <c r="D289">
        <v>2005</v>
      </c>
      <c r="E289" s="3">
        <v>3616205513</v>
      </c>
      <c r="F289" s="3">
        <v>435116258</v>
      </c>
    </row>
    <row r="290" spans="1:6" x14ac:dyDescent="0.25">
      <c r="A290" t="s">
        <v>96</v>
      </c>
      <c r="B290" t="s">
        <v>97</v>
      </c>
      <c r="C290" t="s">
        <v>98</v>
      </c>
      <c r="D290">
        <v>2006</v>
      </c>
      <c r="E290" s="3">
        <v>3637260290</v>
      </c>
      <c r="F290" s="3">
        <v>436521872.00000006</v>
      </c>
    </row>
    <row r="291" spans="1:6" x14ac:dyDescent="0.25">
      <c r="A291" t="s">
        <v>96</v>
      </c>
      <c r="B291" t="s">
        <v>97</v>
      </c>
      <c r="C291" t="s">
        <v>98</v>
      </c>
      <c r="D291">
        <v>2007</v>
      </c>
      <c r="E291" s="3">
        <v>3633003992</v>
      </c>
      <c r="F291" s="3">
        <v>437984248.00000006</v>
      </c>
    </row>
    <row r="292" spans="1:6" x14ac:dyDescent="0.25">
      <c r="A292" t="s">
        <v>96</v>
      </c>
      <c r="B292" t="s">
        <v>97</v>
      </c>
      <c r="C292" t="s">
        <v>98</v>
      </c>
      <c r="D292">
        <v>2008</v>
      </c>
      <c r="E292" s="3">
        <v>3525775628</v>
      </c>
      <c r="F292" s="3">
        <v>439386646.00000012</v>
      </c>
    </row>
    <row r="293" spans="1:6" x14ac:dyDescent="0.25">
      <c r="A293" t="s">
        <v>96</v>
      </c>
      <c r="B293" t="s">
        <v>97</v>
      </c>
      <c r="C293" t="s">
        <v>98</v>
      </c>
      <c r="D293">
        <v>2009</v>
      </c>
      <c r="E293" s="3">
        <v>3214741119</v>
      </c>
      <c r="F293" s="3">
        <v>440426394.00000006</v>
      </c>
    </row>
    <row r="294" spans="1:6" x14ac:dyDescent="0.25">
      <c r="A294" t="s">
        <v>96</v>
      </c>
      <c r="B294" t="s">
        <v>97</v>
      </c>
      <c r="C294" t="s">
        <v>98</v>
      </c>
      <c r="D294">
        <v>2010</v>
      </c>
      <c r="E294" s="3">
        <v>3311078775</v>
      </c>
      <c r="F294" s="3">
        <v>441041453.00000006</v>
      </c>
    </row>
    <row r="295" spans="1:6" x14ac:dyDescent="0.25">
      <c r="A295" t="s">
        <v>96</v>
      </c>
      <c r="B295" t="s">
        <v>97</v>
      </c>
      <c r="C295" t="s">
        <v>98</v>
      </c>
      <c r="D295">
        <v>2011</v>
      </c>
      <c r="E295" s="3">
        <v>3213810422</v>
      </c>
      <c r="F295" s="3">
        <v>440260394.99999994</v>
      </c>
    </row>
    <row r="296" spans="1:6" x14ac:dyDescent="0.25">
      <c r="A296" t="s">
        <v>96</v>
      </c>
      <c r="B296" t="s">
        <v>97</v>
      </c>
      <c r="C296" t="s">
        <v>98</v>
      </c>
      <c r="D296">
        <v>2012</v>
      </c>
      <c r="E296" s="3">
        <v>3142155731</v>
      </c>
      <c r="F296" s="3">
        <v>440905193.00000006</v>
      </c>
    </row>
    <row r="297" spans="1:6" x14ac:dyDescent="0.25">
      <c r="A297" t="s">
        <v>96</v>
      </c>
      <c r="B297" t="s">
        <v>97</v>
      </c>
      <c r="C297" t="s">
        <v>98</v>
      </c>
      <c r="D297">
        <v>2013</v>
      </c>
      <c r="E297" s="3">
        <v>3045631388</v>
      </c>
      <c r="F297" s="3">
        <v>441958952.00000006</v>
      </c>
    </row>
    <row r="298" spans="1:6" x14ac:dyDescent="0.25">
      <c r="A298" t="s">
        <v>96</v>
      </c>
      <c r="B298" t="s">
        <v>97</v>
      </c>
      <c r="C298" t="s">
        <v>98</v>
      </c>
      <c r="D298">
        <v>2014</v>
      </c>
      <c r="E298" s="3">
        <v>2924494437</v>
      </c>
      <c r="F298" s="3">
        <v>443274555.99999994</v>
      </c>
    </row>
    <row r="299" spans="1:6" x14ac:dyDescent="0.25">
      <c r="A299" t="s">
        <v>96</v>
      </c>
      <c r="B299" t="s">
        <v>97</v>
      </c>
      <c r="C299" t="s">
        <v>98</v>
      </c>
      <c r="D299">
        <v>2015</v>
      </c>
      <c r="E299" s="3">
        <v>2992582499</v>
      </c>
      <c r="F299" s="3">
        <v>444234827.00000006</v>
      </c>
    </row>
    <row r="300" spans="1:6" x14ac:dyDescent="0.25">
      <c r="A300" t="s">
        <v>96</v>
      </c>
      <c r="B300" t="s">
        <v>97</v>
      </c>
      <c r="C300" t="s">
        <v>98</v>
      </c>
      <c r="D300">
        <v>2016</v>
      </c>
      <c r="E300" s="3">
        <v>3005591048</v>
      </c>
      <c r="F300" s="3">
        <v>445167193.99999994</v>
      </c>
    </row>
    <row r="301" spans="1:6" x14ac:dyDescent="0.25">
      <c r="A301" t="s">
        <v>96</v>
      </c>
      <c r="B301" t="s">
        <v>97</v>
      </c>
      <c r="C301" t="s">
        <v>98</v>
      </c>
      <c r="D301">
        <v>2017</v>
      </c>
      <c r="E301" s="3">
        <v>3088301298</v>
      </c>
      <c r="F301" s="3">
        <v>445871500.00000006</v>
      </c>
    </row>
    <row r="302" spans="1:6" x14ac:dyDescent="0.25">
      <c r="A302" t="s">
        <v>96</v>
      </c>
      <c r="B302" t="s">
        <v>97</v>
      </c>
      <c r="C302" t="s">
        <v>98</v>
      </c>
      <c r="D302">
        <v>2018</v>
      </c>
      <c r="E302" s="3">
        <v>3096139277</v>
      </c>
      <c r="F302" s="3">
        <v>446655363.99999994</v>
      </c>
    </row>
    <row r="303" spans="1:6" x14ac:dyDescent="0.25">
      <c r="A303" t="s">
        <v>96</v>
      </c>
      <c r="B303" t="s">
        <v>97</v>
      </c>
      <c r="C303" t="s">
        <v>98</v>
      </c>
      <c r="D303">
        <v>2019</v>
      </c>
      <c r="E303" s="3">
        <v>2963402106</v>
      </c>
      <c r="F303" s="3">
        <v>447022260.00000006</v>
      </c>
    </row>
    <row r="304" spans="1:6" x14ac:dyDescent="0.25">
      <c r="A304" t="s">
        <v>96</v>
      </c>
      <c r="B304" t="s">
        <v>97</v>
      </c>
      <c r="C304" t="s">
        <v>98</v>
      </c>
      <c r="D304">
        <v>2020</v>
      </c>
      <c r="E304" s="3">
        <v>2591774686</v>
      </c>
      <c r="F304" s="3">
        <v>447346364</v>
      </c>
    </row>
    <row r="305" spans="1:6" x14ac:dyDescent="0.25">
      <c r="A305" t="s">
        <v>96</v>
      </c>
      <c r="B305" t="s">
        <v>97</v>
      </c>
      <c r="C305" t="s">
        <v>98</v>
      </c>
      <c r="D305">
        <v>2021</v>
      </c>
      <c r="E305" s="3">
        <v>2782711603</v>
      </c>
      <c r="F305" s="3">
        <v>446904609.99999988</v>
      </c>
    </row>
    <row r="306" spans="1:6" x14ac:dyDescent="0.25">
      <c r="A306" t="s">
        <v>96</v>
      </c>
      <c r="B306" t="s">
        <v>97</v>
      </c>
      <c r="C306" t="s">
        <v>98</v>
      </c>
      <c r="D306">
        <v>2022</v>
      </c>
      <c r="E306" s="3">
        <v>2773143174</v>
      </c>
      <c r="F306" s="3">
        <v>447787126.99999988</v>
      </c>
    </row>
    <row r="307" spans="1:6" x14ac:dyDescent="0.25">
      <c r="A307" t="s">
        <v>96</v>
      </c>
      <c r="B307" t="s">
        <v>97</v>
      </c>
      <c r="C307" t="s">
        <v>98</v>
      </c>
      <c r="D307">
        <v>2023</v>
      </c>
      <c r="E307" s="3">
        <v>2505457955</v>
      </c>
      <c r="F307" s="3"/>
    </row>
    <row r="308" spans="1:6" x14ac:dyDescent="0.25">
      <c r="A308" t="s">
        <v>96</v>
      </c>
      <c r="B308" t="s">
        <v>97</v>
      </c>
      <c r="C308" t="s">
        <v>71</v>
      </c>
      <c r="D308">
        <v>1990</v>
      </c>
      <c r="E308" s="3">
        <v>33918009</v>
      </c>
      <c r="F308" s="3">
        <v>4986431</v>
      </c>
    </row>
    <row r="309" spans="1:6" x14ac:dyDescent="0.25">
      <c r="A309" t="s">
        <v>96</v>
      </c>
      <c r="B309" t="s">
        <v>97</v>
      </c>
      <c r="C309" t="s">
        <v>71</v>
      </c>
      <c r="D309">
        <v>1991</v>
      </c>
      <c r="E309" s="3">
        <v>19635735</v>
      </c>
      <c r="F309" s="3">
        <v>5013740</v>
      </c>
    </row>
    <row r="310" spans="1:6" x14ac:dyDescent="0.25">
      <c r="A310" t="s">
        <v>96</v>
      </c>
      <c r="B310" t="s">
        <v>97</v>
      </c>
      <c r="C310" t="s">
        <v>71</v>
      </c>
      <c r="D310">
        <v>1992</v>
      </c>
      <c r="E310" s="3">
        <v>25062261</v>
      </c>
      <c r="F310" s="3">
        <v>5041992</v>
      </c>
    </row>
    <row r="311" spans="1:6" x14ac:dyDescent="0.25">
      <c r="A311" t="s">
        <v>96</v>
      </c>
      <c r="B311" t="s">
        <v>97</v>
      </c>
      <c r="C311" t="s">
        <v>71</v>
      </c>
      <c r="D311">
        <v>1993</v>
      </c>
      <c r="E311" s="3">
        <v>25906713</v>
      </c>
      <c r="F311" s="3">
        <v>5066447</v>
      </c>
    </row>
    <row r="312" spans="1:6" x14ac:dyDescent="0.25">
      <c r="A312" t="s">
        <v>96</v>
      </c>
      <c r="B312" t="s">
        <v>97</v>
      </c>
      <c r="C312" t="s">
        <v>71</v>
      </c>
      <c r="D312">
        <v>1994</v>
      </c>
      <c r="E312" s="3">
        <v>37717046</v>
      </c>
      <c r="F312" s="3">
        <v>5088333.0000000009</v>
      </c>
    </row>
    <row r="313" spans="1:6" x14ac:dyDescent="0.25">
      <c r="A313" t="s">
        <v>96</v>
      </c>
      <c r="B313" t="s">
        <v>97</v>
      </c>
      <c r="C313" t="s">
        <v>71</v>
      </c>
      <c r="D313">
        <v>1995</v>
      </c>
      <c r="E313" s="3">
        <v>35178054</v>
      </c>
      <c r="F313" s="3">
        <v>5107790</v>
      </c>
    </row>
    <row r="314" spans="1:6" x14ac:dyDescent="0.25">
      <c r="A314" t="s">
        <v>96</v>
      </c>
      <c r="B314" t="s">
        <v>97</v>
      </c>
      <c r="C314" t="s">
        <v>71</v>
      </c>
      <c r="D314">
        <v>1996</v>
      </c>
      <c r="E314" s="3">
        <v>34947846</v>
      </c>
      <c r="F314" s="3">
        <v>5124573</v>
      </c>
    </row>
    <row r="315" spans="1:6" x14ac:dyDescent="0.25">
      <c r="A315" t="s">
        <v>96</v>
      </c>
      <c r="B315" t="s">
        <v>97</v>
      </c>
      <c r="C315" t="s">
        <v>71</v>
      </c>
      <c r="D315">
        <v>1997</v>
      </c>
      <c r="E315" s="3">
        <v>38345710</v>
      </c>
      <c r="F315" s="3">
        <v>5139835</v>
      </c>
    </row>
    <row r="316" spans="1:6" x14ac:dyDescent="0.25">
      <c r="A316" t="s">
        <v>96</v>
      </c>
      <c r="B316" t="s">
        <v>97</v>
      </c>
      <c r="C316" t="s">
        <v>71</v>
      </c>
      <c r="D316">
        <v>1998</v>
      </c>
      <c r="E316" s="3">
        <v>37428283</v>
      </c>
      <c r="F316" s="3">
        <v>5153498</v>
      </c>
    </row>
    <row r="317" spans="1:6" x14ac:dyDescent="0.25">
      <c r="A317" t="s">
        <v>96</v>
      </c>
      <c r="B317" t="s">
        <v>97</v>
      </c>
      <c r="C317" t="s">
        <v>71</v>
      </c>
      <c r="D317">
        <v>1999</v>
      </c>
      <c r="E317" s="3">
        <v>36972696</v>
      </c>
      <c r="F317" s="3">
        <v>5165474</v>
      </c>
    </row>
    <row r="318" spans="1:6" x14ac:dyDescent="0.25">
      <c r="A318" t="s">
        <v>96</v>
      </c>
      <c r="B318" t="s">
        <v>97</v>
      </c>
      <c r="C318" t="s">
        <v>71</v>
      </c>
      <c r="D318">
        <v>2000</v>
      </c>
      <c r="E318" s="3">
        <v>35873499</v>
      </c>
      <c r="F318" s="3">
        <v>5176209</v>
      </c>
    </row>
    <row r="319" spans="1:6" x14ac:dyDescent="0.25">
      <c r="A319" t="s">
        <v>96</v>
      </c>
      <c r="B319" t="s">
        <v>97</v>
      </c>
      <c r="C319" t="s">
        <v>71</v>
      </c>
      <c r="D319">
        <v>2001</v>
      </c>
      <c r="E319" s="3">
        <v>40585716</v>
      </c>
      <c r="F319" s="3">
        <v>5188008</v>
      </c>
    </row>
    <row r="320" spans="1:6" x14ac:dyDescent="0.25">
      <c r="A320" t="s">
        <v>96</v>
      </c>
      <c r="B320" t="s">
        <v>97</v>
      </c>
      <c r="C320" t="s">
        <v>71</v>
      </c>
      <c r="D320">
        <v>2002</v>
      </c>
      <c r="E320" s="3">
        <v>42329203</v>
      </c>
      <c r="F320" s="3">
        <v>5200598</v>
      </c>
    </row>
    <row r="321" spans="1:6" x14ac:dyDescent="0.25">
      <c r="A321" t="s">
        <v>96</v>
      </c>
      <c r="B321" t="s">
        <v>97</v>
      </c>
      <c r="C321" t="s">
        <v>71</v>
      </c>
      <c r="D321">
        <v>2003</v>
      </c>
      <c r="E321" s="3">
        <v>49574242</v>
      </c>
      <c r="F321" s="3">
        <v>5213014</v>
      </c>
    </row>
    <row r="322" spans="1:6" x14ac:dyDescent="0.25">
      <c r="A322" t="s">
        <v>96</v>
      </c>
      <c r="B322" t="s">
        <v>97</v>
      </c>
      <c r="C322" t="s">
        <v>71</v>
      </c>
      <c r="D322">
        <v>2004</v>
      </c>
      <c r="E322" s="3">
        <v>44260001</v>
      </c>
      <c r="F322" s="3">
        <v>5228172.0000000009</v>
      </c>
    </row>
    <row r="323" spans="1:6" x14ac:dyDescent="0.25">
      <c r="A323" t="s">
        <v>96</v>
      </c>
      <c r="B323" t="s">
        <v>97</v>
      </c>
      <c r="C323" t="s">
        <v>71</v>
      </c>
      <c r="D323">
        <v>2005</v>
      </c>
      <c r="E323" s="3">
        <v>32334468</v>
      </c>
      <c r="F323" s="3">
        <v>5246096</v>
      </c>
    </row>
    <row r="324" spans="1:6" x14ac:dyDescent="0.25">
      <c r="A324" t="s">
        <v>96</v>
      </c>
      <c r="B324" t="s">
        <v>97</v>
      </c>
      <c r="C324" t="s">
        <v>71</v>
      </c>
      <c r="D324">
        <v>2006</v>
      </c>
      <c r="E324" s="3">
        <v>40060929</v>
      </c>
      <c r="F324" s="3">
        <v>5266268</v>
      </c>
    </row>
    <row r="325" spans="1:6" x14ac:dyDescent="0.25">
      <c r="A325" t="s">
        <v>96</v>
      </c>
      <c r="B325" t="s">
        <v>97</v>
      </c>
      <c r="C325" t="s">
        <v>71</v>
      </c>
      <c r="D325">
        <v>2007</v>
      </c>
      <c r="E325" s="3">
        <v>47865135</v>
      </c>
      <c r="F325" s="3">
        <v>5288720</v>
      </c>
    </row>
    <row r="326" spans="1:6" x14ac:dyDescent="0.25">
      <c r="A326" t="s">
        <v>96</v>
      </c>
      <c r="B326" t="s">
        <v>97</v>
      </c>
      <c r="C326" t="s">
        <v>71</v>
      </c>
      <c r="D326">
        <v>2008</v>
      </c>
      <c r="E326" s="3">
        <v>37094987</v>
      </c>
      <c r="F326" s="3">
        <v>5313398.9999999991</v>
      </c>
    </row>
    <row r="327" spans="1:6" x14ac:dyDescent="0.25">
      <c r="A327" t="s">
        <v>96</v>
      </c>
      <c r="B327" t="s">
        <v>97</v>
      </c>
      <c r="C327" t="s">
        <v>71</v>
      </c>
      <c r="D327">
        <v>2009</v>
      </c>
      <c r="E327" s="3">
        <v>22524336</v>
      </c>
      <c r="F327" s="3">
        <v>5338871</v>
      </c>
    </row>
    <row r="328" spans="1:6" x14ac:dyDescent="0.25">
      <c r="A328" t="s">
        <v>96</v>
      </c>
      <c r="B328" t="s">
        <v>97</v>
      </c>
      <c r="C328" t="s">
        <v>71</v>
      </c>
      <c r="D328">
        <v>2010</v>
      </c>
      <c r="E328" s="3">
        <v>42213352</v>
      </c>
      <c r="F328" s="3">
        <v>5363352</v>
      </c>
    </row>
    <row r="329" spans="1:6" x14ac:dyDescent="0.25">
      <c r="A329" t="s">
        <v>96</v>
      </c>
      <c r="B329" t="s">
        <v>97</v>
      </c>
      <c r="C329" t="s">
        <v>71</v>
      </c>
      <c r="D329">
        <v>2011</v>
      </c>
      <c r="E329" s="3">
        <v>35585574</v>
      </c>
      <c r="F329" s="3">
        <v>5388272</v>
      </c>
    </row>
    <row r="330" spans="1:6" x14ac:dyDescent="0.25">
      <c r="A330" t="s">
        <v>96</v>
      </c>
      <c r="B330" t="s">
        <v>97</v>
      </c>
      <c r="C330" t="s">
        <v>71</v>
      </c>
      <c r="D330">
        <v>2012</v>
      </c>
      <c r="E330" s="3">
        <v>28019601</v>
      </c>
      <c r="F330" s="3">
        <v>5413971</v>
      </c>
    </row>
    <row r="331" spans="1:6" x14ac:dyDescent="0.25">
      <c r="A331" t="s">
        <v>96</v>
      </c>
      <c r="B331" t="s">
        <v>97</v>
      </c>
      <c r="C331" t="s">
        <v>71</v>
      </c>
      <c r="D331">
        <v>2013</v>
      </c>
      <c r="E331" s="3">
        <v>35464100</v>
      </c>
      <c r="F331" s="3">
        <v>5438972</v>
      </c>
    </row>
    <row r="332" spans="1:6" x14ac:dyDescent="0.25">
      <c r="A332" t="s">
        <v>96</v>
      </c>
      <c r="B332" t="s">
        <v>97</v>
      </c>
      <c r="C332" t="s">
        <v>71</v>
      </c>
      <c r="D332">
        <v>2014</v>
      </c>
      <c r="E332" s="3">
        <v>30418056</v>
      </c>
      <c r="F332" s="3">
        <v>5461512</v>
      </c>
    </row>
    <row r="333" spans="1:6" x14ac:dyDescent="0.25">
      <c r="A333" t="s">
        <v>96</v>
      </c>
      <c r="B333" t="s">
        <v>97</v>
      </c>
      <c r="C333" t="s">
        <v>71</v>
      </c>
      <c r="D333">
        <v>2015</v>
      </c>
      <c r="E333" s="3">
        <v>32884382</v>
      </c>
      <c r="F333" s="3">
        <v>5479531</v>
      </c>
    </row>
    <row r="334" spans="1:6" x14ac:dyDescent="0.25">
      <c r="A334" t="s">
        <v>96</v>
      </c>
      <c r="B334" t="s">
        <v>97</v>
      </c>
      <c r="C334" t="s">
        <v>71</v>
      </c>
      <c r="D334">
        <v>2016</v>
      </c>
      <c r="E334" s="3">
        <v>40599850</v>
      </c>
      <c r="F334" s="3">
        <v>5495303</v>
      </c>
    </row>
    <row r="335" spans="1:6" x14ac:dyDescent="0.25">
      <c r="A335" t="s">
        <v>96</v>
      </c>
      <c r="B335" t="s">
        <v>97</v>
      </c>
      <c r="C335" t="s">
        <v>71</v>
      </c>
      <c r="D335">
        <v>2017</v>
      </c>
      <c r="E335" s="3">
        <v>41910806</v>
      </c>
      <c r="F335" s="3">
        <v>5508213.9999999991</v>
      </c>
    </row>
    <row r="336" spans="1:6" x14ac:dyDescent="0.25">
      <c r="A336" t="s">
        <v>96</v>
      </c>
      <c r="B336" t="s">
        <v>97</v>
      </c>
      <c r="C336" t="s">
        <v>71</v>
      </c>
      <c r="D336">
        <v>2018</v>
      </c>
      <c r="E336" s="3">
        <v>53498519</v>
      </c>
      <c r="F336" s="3">
        <v>5515525.0000000009</v>
      </c>
    </row>
    <row r="337" spans="1:6" x14ac:dyDescent="0.25">
      <c r="A337" t="s">
        <v>96</v>
      </c>
      <c r="B337" t="s">
        <v>97</v>
      </c>
      <c r="C337" t="s">
        <v>71</v>
      </c>
      <c r="D337">
        <v>2019</v>
      </c>
      <c r="E337" s="3">
        <v>46594315</v>
      </c>
      <c r="F337" s="3">
        <v>5521606</v>
      </c>
    </row>
    <row r="338" spans="1:6" x14ac:dyDescent="0.25">
      <c r="A338" t="s">
        <v>96</v>
      </c>
      <c r="B338" t="s">
        <v>97</v>
      </c>
      <c r="C338" t="s">
        <v>71</v>
      </c>
      <c r="D338">
        <v>2020</v>
      </c>
      <c r="E338" s="3">
        <v>38584329</v>
      </c>
      <c r="F338" s="3">
        <v>5529543.0000000009</v>
      </c>
    </row>
    <row r="339" spans="1:6" x14ac:dyDescent="0.25">
      <c r="A339" t="s">
        <v>96</v>
      </c>
      <c r="B339" t="s">
        <v>97</v>
      </c>
      <c r="C339" t="s">
        <v>71</v>
      </c>
      <c r="D339">
        <v>2021</v>
      </c>
      <c r="E339" s="3">
        <v>48073856</v>
      </c>
      <c r="F339" s="3">
        <v>5541017</v>
      </c>
    </row>
    <row r="340" spans="1:6" x14ac:dyDescent="0.25">
      <c r="A340" t="s">
        <v>96</v>
      </c>
      <c r="B340" t="s">
        <v>97</v>
      </c>
      <c r="C340" t="s">
        <v>71</v>
      </c>
      <c r="D340">
        <v>2022</v>
      </c>
      <c r="E340" s="3">
        <v>48312211</v>
      </c>
      <c r="F340" s="3">
        <v>5556106</v>
      </c>
    </row>
    <row r="341" spans="1:6" x14ac:dyDescent="0.25">
      <c r="A341" t="s">
        <v>96</v>
      </c>
      <c r="B341" t="s">
        <v>97</v>
      </c>
      <c r="C341" t="s">
        <v>71</v>
      </c>
      <c r="D341">
        <v>2023</v>
      </c>
      <c r="E341" s="3">
        <v>43786407</v>
      </c>
      <c r="F341" s="3"/>
    </row>
    <row r="342" spans="1:6" x14ac:dyDescent="0.25">
      <c r="A342" t="s">
        <v>96</v>
      </c>
      <c r="B342" t="s">
        <v>97</v>
      </c>
      <c r="C342" t="s">
        <v>54</v>
      </c>
      <c r="D342">
        <v>1990</v>
      </c>
      <c r="E342" s="3">
        <v>389203204</v>
      </c>
      <c r="F342" s="3">
        <v>58171419</v>
      </c>
    </row>
    <row r="343" spans="1:6" x14ac:dyDescent="0.25">
      <c r="A343" t="s">
        <v>96</v>
      </c>
      <c r="B343" t="s">
        <v>97</v>
      </c>
      <c r="C343" t="s">
        <v>54</v>
      </c>
      <c r="D343">
        <v>1991</v>
      </c>
      <c r="E343" s="3">
        <v>414270816</v>
      </c>
      <c r="F343" s="3">
        <v>58459145.000000007</v>
      </c>
    </row>
    <row r="344" spans="1:6" x14ac:dyDescent="0.25">
      <c r="A344" t="s">
        <v>96</v>
      </c>
      <c r="B344" t="s">
        <v>97</v>
      </c>
      <c r="C344" t="s">
        <v>54</v>
      </c>
      <c r="D344">
        <v>1992</v>
      </c>
      <c r="E344" s="3">
        <v>406829445</v>
      </c>
      <c r="F344" s="3">
        <v>58745390</v>
      </c>
    </row>
    <row r="345" spans="1:6" x14ac:dyDescent="0.25">
      <c r="A345" t="s">
        <v>96</v>
      </c>
      <c r="B345" t="s">
        <v>97</v>
      </c>
      <c r="C345" t="s">
        <v>54</v>
      </c>
      <c r="D345">
        <v>1993</v>
      </c>
      <c r="E345" s="3">
        <v>383788447</v>
      </c>
      <c r="F345" s="3">
        <v>58995125</v>
      </c>
    </row>
    <row r="346" spans="1:6" x14ac:dyDescent="0.25">
      <c r="A346" t="s">
        <v>96</v>
      </c>
      <c r="B346" t="s">
        <v>97</v>
      </c>
      <c r="C346" t="s">
        <v>54</v>
      </c>
      <c r="D346">
        <v>1994</v>
      </c>
      <c r="E346" s="3">
        <v>376080387</v>
      </c>
      <c r="F346" s="3">
        <v>59209729.999999993</v>
      </c>
    </row>
    <row r="347" spans="1:6" x14ac:dyDescent="0.25">
      <c r="A347" t="s">
        <v>96</v>
      </c>
      <c r="B347" t="s">
        <v>97</v>
      </c>
      <c r="C347" t="s">
        <v>54</v>
      </c>
      <c r="D347">
        <v>1995</v>
      </c>
      <c r="E347" s="3">
        <v>378149229</v>
      </c>
      <c r="F347" s="3">
        <v>59418718</v>
      </c>
    </row>
    <row r="348" spans="1:6" x14ac:dyDescent="0.25">
      <c r="A348" t="s">
        <v>96</v>
      </c>
      <c r="B348" t="s">
        <v>97</v>
      </c>
      <c r="C348" t="s">
        <v>54</v>
      </c>
      <c r="D348">
        <v>1996</v>
      </c>
      <c r="E348" s="3">
        <v>389153956</v>
      </c>
      <c r="F348" s="3">
        <v>59624342</v>
      </c>
    </row>
    <row r="349" spans="1:6" x14ac:dyDescent="0.25">
      <c r="A349" t="s">
        <v>96</v>
      </c>
      <c r="B349" t="s">
        <v>97</v>
      </c>
      <c r="C349" t="s">
        <v>54</v>
      </c>
      <c r="D349">
        <v>1997</v>
      </c>
      <c r="E349" s="3">
        <v>382441410</v>
      </c>
      <c r="F349" s="3">
        <v>59830635</v>
      </c>
    </row>
    <row r="350" spans="1:6" x14ac:dyDescent="0.25">
      <c r="A350" t="s">
        <v>96</v>
      </c>
      <c r="B350" t="s">
        <v>97</v>
      </c>
      <c r="C350" t="s">
        <v>54</v>
      </c>
      <c r="D350">
        <v>1998</v>
      </c>
      <c r="E350" s="3">
        <v>400424707</v>
      </c>
      <c r="F350" s="3">
        <v>60046708.999999993</v>
      </c>
    </row>
    <row r="351" spans="1:6" x14ac:dyDescent="0.25">
      <c r="A351" t="s">
        <v>96</v>
      </c>
      <c r="B351" t="s">
        <v>97</v>
      </c>
      <c r="C351" t="s">
        <v>54</v>
      </c>
      <c r="D351">
        <v>1999</v>
      </c>
      <c r="E351" s="3">
        <v>396346501</v>
      </c>
      <c r="F351" s="3">
        <v>60351778</v>
      </c>
    </row>
    <row r="352" spans="1:6" x14ac:dyDescent="0.25">
      <c r="A352" t="s">
        <v>96</v>
      </c>
      <c r="B352" t="s">
        <v>97</v>
      </c>
      <c r="C352" t="s">
        <v>54</v>
      </c>
      <c r="D352">
        <v>2000</v>
      </c>
      <c r="E352" s="3">
        <v>408151788</v>
      </c>
      <c r="F352" s="3">
        <v>60762169</v>
      </c>
    </row>
    <row r="353" spans="1:6" x14ac:dyDescent="0.25">
      <c r="A353" t="s">
        <v>96</v>
      </c>
      <c r="B353" t="s">
        <v>97</v>
      </c>
      <c r="C353" t="s">
        <v>54</v>
      </c>
      <c r="D353">
        <v>2001</v>
      </c>
      <c r="E353" s="3">
        <v>397540349</v>
      </c>
      <c r="F353" s="3">
        <v>61201676</v>
      </c>
    </row>
    <row r="354" spans="1:6" x14ac:dyDescent="0.25">
      <c r="A354" t="s">
        <v>96</v>
      </c>
      <c r="B354" t="s">
        <v>97</v>
      </c>
      <c r="C354" t="s">
        <v>54</v>
      </c>
      <c r="D354">
        <v>2002</v>
      </c>
      <c r="E354" s="3">
        <v>383255985</v>
      </c>
      <c r="F354" s="3">
        <v>61644062</v>
      </c>
    </row>
    <row r="355" spans="1:6" x14ac:dyDescent="0.25">
      <c r="A355" t="s">
        <v>96</v>
      </c>
      <c r="B355" t="s">
        <v>97</v>
      </c>
      <c r="C355" t="s">
        <v>54</v>
      </c>
      <c r="D355">
        <v>2003</v>
      </c>
      <c r="E355" s="3">
        <v>385448077</v>
      </c>
      <c r="F355" s="3">
        <v>62078165</v>
      </c>
    </row>
    <row r="356" spans="1:6" x14ac:dyDescent="0.25">
      <c r="A356" t="s">
        <v>96</v>
      </c>
      <c r="B356" t="s">
        <v>97</v>
      </c>
      <c r="C356" t="s">
        <v>54</v>
      </c>
      <c r="D356">
        <v>2004</v>
      </c>
      <c r="E356" s="3">
        <v>387815239</v>
      </c>
      <c r="F356" s="3">
        <v>62532556</v>
      </c>
    </row>
    <row r="357" spans="1:6" x14ac:dyDescent="0.25">
      <c r="A357" t="s">
        <v>96</v>
      </c>
      <c r="B357" t="s">
        <v>97</v>
      </c>
      <c r="C357" t="s">
        <v>54</v>
      </c>
      <c r="D357">
        <v>2005</v>
      </c>
      <c r="E357" s="3">
        <v>390874734</v>
      </c>
      <c r="F357" s="3">
        <v>63001253</v>
      </c>
    </row>
    <row r="358" spans="1:6" x14ac:dyDescent="0.25">
      <c r="A358" t="s">
        <v>96</v>
      </c>
      <c r="B358" t="s">
        <v>97</v>
      </c>
      <c r="C358" t="s">
        <v>54</v>
      </c>
      <c r="D358">
        <v>2006</v>
      </c>
      <c r="E358" s="3">
        <v>383100179</v>
      </c>
      <c r="F358" s="3">
        <v>63437350</v>
      </c>
    </row>
    <row r="359" spans="1:6" x14ac:dyDescent="0.25">
      <c r="A359" t="s">
        <v>96</v>
      </c>
      <c r="B359" t="s">
        <v>97</v>
      </c>
      <c r="C359" t="s">
        <v>54</v>
      </c>
      <c r="D359">
        <v>2007</v>
      </c>
      <c r="E359" s="3">
        <v>378507241</v>
      </c>
      <c r="F359" s="3">
        <v>63826129</v>
      </c>
    </row>
    <row r="360" spans="1:6" x14ac:dyDescent="0.25">
      <c r="A360" t="s">
        <v>96</v>
      </c>
      <c r="B360" t="s">
        <v>97</v>
      </c>
      <c r="C360" t="s">
        <v>54</v>
      </c>
      <c r="D360">
        <v>2008</v>
      </c>
      <c r="E360" s="3">
        <v>372049861</v>
      </c>
      <c r="F360" s="3">
        <v>64178710.000000007</v>
      </c>
    </row>
    <row r="361" spans="1:6" x14ac:dyDescent="0.25">
      <c r="A361" t="s">
        <v>96</v>
      </c>
      <c r="B361" t="s">
        <v>97</v>
      </c>
      <c r="C361" t="s">
        <v>54</v>
      </c>
      <c r="D361">
        <v>2009</v>
      </c>
      <c r="E361" s="3">
        <v>364362837</v>
      </c>
      <c r="F361" s="3">
        <v>64504541</v>
      </c>
    </row>
    <row r="362" spans="1:6" x14ac:dyDescent="0.25">
      <c r="A362" t="s">
        <v>96</v>
      </c>
      <c r="B362" t="s">
        <v>97</v>
      </c>
      <c r="C362" t="s">
        <v>54</v>
      </c>
      <c r="D362">
        <v>2010</v>
      </c>
      <c r="E362" s="3">
        <v>367944638</v>
      </c>
      <c r="F362" s="3">
        <v>64818789</v>
      </c>
    </row>
    <row r="363" spans="1:6" x14ac:dyDescent="0.25">
      <c r="A363" t="s">
        <v>96</v>
      </c>
      <c r="B363" t="s">
        <v>97</v>
      </c>
      <c r="C363" t="s">
        <v>54</v>
      </c>
      <c r="D363">
        <v>2011</v>
      </c>
      <c r="E363" s="3">
        <v>346089688</v>
      </c>
      <c r="F363" s="3">
        <v>65127852</v>
      </c>
    </row>
    <row r="364" spans="1:6" x14ac:dyDescent="0.25">
      <c r="A364" t="s">
        <v>96</v>
      </c>
      <c r="B364" t="s">
        <v>97</v>
      </c>
      <c r="C364" t="s">
        <v>54</v>
      </c>
      <c r="D364">
        <v>2012</v>
      </c>
      <c r="E364" s="3">
        <v>344985298</v>
      </c>
      <c r="F364" s="3">
        <v>65438667</v>
      </c>
    </row>
    <row r="365" spans="1:6" x14ac:dyDescent="0.25">
      <c r="A365" t="s">
        <v>96</v>
      </c>
      <c r="B365" t="s">
        <v>97</v>
      </c>
      <c r="C365" t="s">
        <v>54</v>
      </c>
      <c r="D365">
        <v>2013</v>
      </c>
      <c r="E365" s="3">
        <v>340088776</v>
      </c>
      <c r="F365" s="3">
        <v>65771309.000000007</v>
      </c>
    </row>
    <row r="366" spans="1:6" x14ac:dyDescent="0.25">
      <c r="A366" t="s">
        <v>96</v>
      </c>
      <c r="B366" t="s">
        <v>97</v>
      </c>
      <c r="C366" t="s">
        <v>54</v>
      </c>
      <c r="D366">
        <v>2014</v>
      </c>
      <c r="E366" s="3">
        <v>314490366</v>
      </c>
      <c r="F366" s="3">
        <v>66312066.999999993</v>
      </c>
    </row>
    <row r="367" spans="1:6" x14ac:dyDescent="0.25">
      <c r="A367" t="s">
        <v>96</v>
      </c>
      <c r="B367" t="s">
        <v>97</v>
      </c>
      <c r="C367" t="s">
        <v>54</v>
      </c>
      <c r="D367">
        <v>2015</v>
      </c>
      <c r="E367" s="3">
        <v>322460628</v>
      </c>
      <c r="F367" s="3">
        <v>66548272</v>
      </c>
    </row>
    <row r="368" spans="1:6" x14ac:dyDescent="0.25">
      <c r="A368" t="s">
        <v>96</v>
      </c>
      <c r="B368" t="s">
        <v>97</v>
      </c>
      <c r="C368" t="s">
        <v>54</v>
      </c>
      <c r="D368">
        <v>2016</v>
      </c>
      <c r="E368" s="3">
        <v>329227344</v>
      </c>
      <c r="F368" s="3">
        <v>66724104.000000007</v>
      </c>
    </row>
    <row r="369" spans="1:6" x14ac:dyDescent="0.25">
      <c r="A369" t="s">
        <v>96</v>
      </c>
      <c r="B369" t="s">
        <v>97</v>
      </c>
      <c r="C369" t="s">
        <v>54</v>
      </c>
      <c r="D369">
        <v>2017</v>
      </c>
      <c r="E369" s="3">
        <v>340533327</v>
      </c>
      <c r="F369" s="3">
        <v>66918019.999999993</v>
      </c>
    </row>
    <row r="370" spans="1:6" x14ac:dyDescent="0.25">
      <c r="A370" t="s">
        <v>96</v>
      </c>
      <c r="B370" t="s">
        <v>97</v>
      </c>
      <c r="C370" t="s">
        <v>54</v>
      </c>
      <c r="D370">
        <v>2018</v>
      </c>
      <c r="E370" s="3">
        <v>316583959</v>
      </c>
      <c r="F370" s="3">
        <v>67158348</v>
      </c>
    </row>
    <row r="371" spans="1:6" x14ac:dyDescent="0.25">
      <c r="A371" t="s">
        <v>96</v>
      </c>
      <c r="B371" t="s">
        <v>97</v>
      </c>
      <c r="C371" t="s">
        <v>54</v>
      </c>
      <c r="D371">
        <v>2019</v>
      </c>
      <c r="E371" s="3">
        <v>313513236</v>
      </c>
      <c r="F371" s="3">
        <v>67388001</v>
      </c>
    </row>
    <row r="372" spans="1:6" x14ac:dyDescent="0.25">
      <c r="A372" t="s">
        <v>96</v>
      </c>
      <c r="B372" t="s">
        <v>97</v>
      </c>
      <c r="C372" t="s">
        <v>54</v>
      </c>
      <c r="D372">
        <v>2020</v>
      </c>
      <c r="E372" s="3">
        <v>261794944</v>
      </c>
      <c r="F372" s="3">
        <v>67571107</v>
      </c>
    </row>
    <row r="373" spans="1:6" x14ac:dyDescent="0.25">
      <c r="A373" t="s">
        <v>96</v>
      </c>
      <c r="B373" t="s">
        <v>97</v>
      </c>
      <c r="C373" t="s">
        <v>54</v>
      </c>
      <c r="D373">
        <v>2021</v>
      </c>
      <c r="E373" s="3">
        <v>291762946</v>
      </c>
      <c r="F373" s="3">
        <v>67764303.999999985</v>
      </c>
    </row>
    <row r="374" spans="1:6" x14ac:dyDescent="0.25">
      <c r="A374" t="s">
        <v>96</v>
      </c>
      <c r="B374" t="s">
        <v>97</v>
      </c>
      <c r="C374" t="s">
        <v>54</v>
      </c>
      <c r="D374">
        <v>2022</v>
      </c>
      <c r="E374" s="3">
        <v>286396611</v>
      </c>
      <c r="F374" s="3">
        <v>68065015</v>
      </c>
    </row>
    <row r="375" spans="1:6" x14ac:dyDescent="0.25">
      <c r="A375" t="s">
        <v>96</v>
      </c>
      <c r="B375" t="s">
        <v>97</v>
      </c>
      <c r="C375" t="s">
        <v>54</v>
      </c>
      <c r="D375">
        <v>2023</v>
      </c>
      <c r="E375" s="3">
        <v>259907611</v>
      </c>
      <c r="F375" s="3"/>
    </row>
    <row r="376" spans="1:6" x14ac:dyDescent="0.25">
      <c r="A376" t="s">
        <v>96</v>
      </c>
      <c r="B376" t="s">
        <v>97</v>
      </c>
      <c r="C376" t="s">
        <v>48</v>
      </c>
      <c r="D376">
        <v>1990</v>
      </c>
      <c r="E376" s="3">
        <v>1101608966</v>
      </c>
      <c r="F376" s="3">
        <v>79433029.000000015</v>
      </c>
    </row>
    <row r="377" spans="1:6" x14ac:dyDescent="0.25">
      <c r="A377" t="s">
        <v>96</v>
      </c>
      <c r="B377" t="s">
        <v>97</v>
      </c>
      <c r="C377" t="s">
        <v>48</v>
      </c>
      <c r="D377">
        <v>1991</v>
      </c>
      <c r="E377" s="3">
        <v>1014134553</v>
      </c>
      <c r="F377" s="3">
        <v>80013896</v>
      </c>
    </row>
    <row r="378" spans="1:6" x14ac:dyDescent="0.25">
      <c r="A378" t="s">
        <v>96</v>
      </c>
      <c r="B378" t="s">
        <v>97</v>
      </c>
      <c r="C378" t="s">
        <v>48</v>
      </c>
      <c r="D378">
        <v>1992</v>
      </c>
      <c r="E378" s="3">
        <v>962038070</v>
      </c>
      <c r="F378" s="3">
        <v>80624598</v>
      </c>
    </row>
    <row r="379" spans="1:6" x14ac:dyDescent="0.25">
      <c r="A379" t="s">
        <v>96</v>
      </c>
      <c r="B379" t="s">
        <v>97</v>
      </c>
      <c r="C379" t="s">
        <v>48</v>
      </c>
      <c r="D379">
        <v>1993</v>
      </c>
      <c r="E379" s="3">
        <v>945318606</v>
      </c>
      <c r="F379" s="3">
        <v>81156363</v>
      </c>
    </row>
    <row r="380" spans="1:6" x14ac:dyDescent="0.25">
      <c r="A380" t="s">
        <v>96</v>
      </c>
      <c r="B380" t="s">
        <v>97</v>
      </c>
      <c r="C380" t="s">
        <v>48</v>
      </c>
      <c r="D380">
        <v>1994</v>
      </c>
      <c r="E380" s="3">
        <v>937824118</v>
      </c>
      <c r="F380" s="3">
        <v>81438348</v>
      </c>
    </row>
    <row r="381" spans="1:6" x14ac:dyDescent="0.25">
      <c r="A381" t="s">
        <v>96</v>
      </c>
      <c r="B381" t="s">
        <v>97</v>
      </c>
      <c r="C381" t="s">
        <v>48</v>
      </c>
      <c r="D381">
        <v>1995</v>
      </c>
      <c r="E381" s="3">
        <v>946224276</v>
      </c>
      <c r="F381" s="3">
        <v>81678051</v>
      </c>
    </row>
    <row r="382" spans="1:6" x14ac:dyDescent="0.25">
      <c r="A382" t="s">
        <v>96</v>
      </c>
      <c r="B382" t="s">
        <v>97</v>
      </c>
      <c r="C382" t="s">
        <v>48</v>
      </c>
      <c r="D382">
        <v>1996</v>
      </c>
      <c r="E382" s="3">
        <v>966642631</v>
      </c>
      <c r="F382" s="3">
        <v>81914831</v>
      </c>
    </row>
    <row r="383" spans="1:6" x14ac:dyDescent="0.25">
      <c r="A383" t="s">
        <v>96</v>
      </c>
      <c r="B383" t="s">
        <v>97</v>
      </c>
      <c r="C383" t="s">
        <v>48</v>
      </c>
      <c r="D383">
        <v>1997</v>
      </c>
      <c r="E383" s="3">
        <v>938160418</v>
      </c>
      <c r="F383" s="3">
        <v>82034771</v>
      </c>
    </row>
    <row r="384" spans="1:6" x14ac:dyDescent="0.25">
      <c r="A384" t="s">
        <v>96</v>
      </c>
      <c r="B384" t="s">
        <v>97</v>
      </c>
      <c r="C384" t="s">
        <v>48</v>
      </c>
      <c r="D384">
        <v>1998</v>
      </c>
      <c r="E384" s="3">
        <v>921855960</v>
      </c>
      <c r="F384" s="3">
        <v>82047194.999999985</v>
      </c>
    </row>
    <row r="385" spans="1:6" x14ac:dyDescent="0.25">
      <c r="A385" t="s">
        <v>96</v>
      </c>
      <c r="B385" t="s">
        <v>97</v>
      </c>
      <c r="C385" t="s">
        <v>48</v>
      </c>
      <c r="D385">
        <v>1999</v>
      </c>
      <c r="E385" s="3">
        <v>901542814</v>
      </c>
      <c r="F385" s="3">
        <v>82100242.999999985</v>
      </c>
    </row>
    <row r="386" spans="1:6" x14ac:dyDescent="0.25">
      <c r="A386" t="s">
        <v>96</v>
      </c>
      <c r="B386" t="s">
        <v>97</v>
      </c>
      <c r="C386" t="s">
        <v>48</v>
      </c>
      <c r="D386">
        <v>2000</v>
      </c>
      <c r="E386" s="3">
        <v>921414935</v>
      </c>
      <c r="F386" s="3">
        <v>82211508</v>
      </c>
    </row>
    <row r="387" spans="1:6" x14ac:dyDescent="0.25">
      <c r="A387" t="s">
        <v>96</v>
      </c>
      <c r="B387" t="s">
        <v>97</v>
      </c>
      <c r="C387" t="s">
        <v>48</v>
      </c>
      <c r="D387">
        <v>2001</v>
      </c>
      <c r="E387" s="3">
        <v>928503826</v>
      </c>
      <c r="F387" s="3">
        <v>82349925</v>
      </c>
    </row>
    <row r="388" spans="1:6" x14ac:dyDescent="0.25">
      <c r="A388" t="s">
        <v>96</v>
      </c>
      <c r="B388" t="s">
        <v>97</v>
      </c>
      <c r="C388" t="s">
        <v>48</v>
      </c>
      <c r="D388">
        <v>2002</v>
      </c>
      <c r="E388" s="3">
        <v>942522627</v>
      </c>
      <c r="F388" s="3">
        <v>82488495</v>
      </c>
    </row>
    <row r="389" spans="1:6" x14ac:dyDescent="0.25">
      <c r="A389" t="s">
        <v>96</v>
      </c>
      <c r="B389" t="s">
        <v>97</v>
      </c>
      <c r="C389" t="s">
        <v>48</v>
      </c>
      <c r="D389">
        <v>2003</v>
      </c>
      <c r="E389" s="3">
        <v>951041458</v>
      </c>
      <c r="F389" s="3">
        <v>82534175.999999985</v>
      </c>
    </row>
    <row r="390" spans="1:6" x14ac:dyDescent="0.25">
      <c r="A390" t="s">
        <v>96</v>
      </c>
      <c r="B390" t="s">
        <v>97</v>
      </c>
      <c r="C390" t="s">
        <v>48</v>
      </c>
      <c r="D390">
        <v>2004</v>
      </c>
      <c r="E390" s="3">
        <v>922269221</v>
      </c>
      <c r="F390" s="3">
        <v>82516260</v>
      </c>
    </row>
    <row r="391" spans="1:6" x14ac:dyDescent="0.25">
      <c r="A391" t="s">
        <v>96</v>
      </c>
      <c r="B391" t="s">
        <v>97</v>
      </c>
      <c r="C391" t="s">
        <v>48</v>
      </c>
      <c r="D391">
        <v>2005</v>
      </c>
      <c r="E391" s="3">
        <v>911526542</v>
      </c>
      <c r="F391" s="3">
        <v>82469421.999999985</v>
      </c>
    </row>
    <row r="392" spans="1:6" x14ac:dyDescent="0.25">
      <c r="A392" t="s">
        <v>96</v>
      </c>
      <c r="B392" t="s">
        <v>97</v>
      </c>
      <c r="C392" t="s">
        <v>48</v>
      </c>
      <c r="D392">
        <v>2006</v>
      </c>
      <c r="E392" s="3">
        <v>922608526</v>
      </c>
      <c r="F392" s="3">
        <v>82376451</v>
      </c>
    </row>
    <row r="393" spans="1:6" x14ac:dyDescent="0.25">
      <c r="A393" t="s">
        <v>96</v>
      </c>
      <c r="B393" t="s">
        <v>97</v>
      </c>
      <c r="C393" t="s">
        <v>48</v>
      </c>
      <c r="D393">
        <v>2007</v>
      </c>
      <c r="E393" s="3">
        <v>875105177</v>
      </c>
      <c r="F393" s="3">
        <v>82266371.999999985</v>
      </c>
    </row>
    <row r="394" spans="1:6" x14ac:dyDescent="0.25">
      <c r="A394" t="s">
        <v>96</v>
      </c>
      <c r="B394" t="s">
        <v>97</v>
      </c>
      <c r="C394" t="s">
        <v>48</v>
      </c>
      <c r="D394">
        <v>2008</v>
      </c>
      <c r="E394" s="3">
        <v>880099881</v>
      </c>
      <c r="F394" s="3">
        <v>82110097</v>
      </c>
    </row>
    <row r="395" spans="1:6" x14ac:dyDescent="0.25">
      <c r="A395" t="s">
        <v>96</v>
      </c>
      <c r="B395" t="s">
        <v>97</v>
      </c>
      <c r="C395" t="s">
        <v>48</v>
      </c>
      <c r="D395">
        <v>2009</v>
      </c>
      <c r="E395" s="3">
        <v>815347620</v>
      </c>
      <c r="F395" s="3">
        <v>81902307</v>
      </c>
    </row>
    <row r="396" spans="1:6" x14ac:dyDescent="0.25">
      <c r="A396" t="s">
        <v>96</v>
      </c>
      <c r="B396" t="s">
        <v>97</v>
      </c>
      <c r="C396" t="s">
        <v>48</v>
      </c>
      <c r="D396">
        <v>2010</v>
      </c>
      <c r="E396" s="3">
        <v>856305130</v>
      </c>
      <c r="F396" s="3">
        <v>81776930.000000015</v>
      </c>
    </row>
    <row r="397" spans="1:6" x14ac:dyDescent="0.25">
      <c r="A397" t="s">
        <v>96</v>
      </c>
      <c r="B397" t="s">
        <v>97</v>
      </c>
      <c r="C397" t="s">
        <v>48</v>
      </c>
      <c r="D397">
        <v>2011</v>
      </c>
      <c r="E397" s="3">
        <v>826397118</v>
      </c>
      <c r="F397" s="3">
        <v>80274983</v>
      </c>
    </row>
    <row r="398" spans="1:6" x14ac:dyDescent="0.25">
      <c r="A398" t="s">
        <v>96</v>
      </c>
      <c r="B398" t="s">
        <v>97</v>
      </c>
      <c r="C398" t="s">
        <v>48</v>
      </c>
      <c r="D398">
        <v>2012</v>
      </c>
      <c r="E398" s="3">
        <v>840725850</v>
      </c>
      <c r="F398" s="3">
        <v>80425823</v>
      </c>
    </row>
    <row r="399" spans="1:6" x14ac:dyDescent="0.25">
      <c r="A399" t="s">
        <v>96</v>
      </c>
      <c r="B399" t="s">
        <v>97</v>
      </c>
      <c r="C399" t="s">
        <v>48</v>
      </c>
      <c r="D399">
        <v>2013</v>
      </c>
      <c r="E399" s="3">
        <v>855507168</v>
      </c>
      <c r="F399" s="3">
        <v>80645605</v>
      </c>
    </row>
    <row r="400" spans="1:6" x14ac:dyDescent="0.25">
      <c r="A400" t="s">
        <v>96</v>
      </c>
      <c r="B400" t="s">
        <v>97</v>
      </c>
      <c r="C400" t="s">
        <v>48</v>
      </c>
      <c r="D400">
        <v>2014</v>
      </c>
      <c r="E400" s="3">
        <v>826272774</v>
      </c>
      <c r="F400" s="3">
        <v>80982500</v>
      </c>
    </row>
    <row r="401" spans="1:6" x14ac:dyDescent="0.25">
      <c r="A401" t="s">
        <v>96</v>
      </c>
      <c r="B401" t="s">
        <v>97</v>
      </c>
      <c r="C401" t="s">
        <v>48</v>
      </c>
      <c r="D401">
        <v>2015</v>
      </c>
      <c r="E401" s="3">
        <v>829735391</v>
      </c>
      <c r="F401" s="3">
        <v>81686611</v>
      </c>
    </row>
    <row r="402" spans="1:6" x14ac:dyDescent="0.25">
      <c r="A402" t="s">
        <v>96</v>
      </c>
      <c r="B402" t="s">
        <v>97</v>
      </c>
      <c r="C402" t="s">
        <v>48</v>
      </c>
      <c r="D402">
        <v>2016</v>
      </c>
      <c r="E402" s="3">
        <v>833791147</v>
      </c>
      <c r="F402" s="3">
        <v>82348669</v>
      </c>
    </row>
    <row r="403" spans="1:6" x14ac:dyDescent="0.25">
      <c r="A403" t="s">
        <v>96</v>
      </c>
      <c r="B403" t="s">
        <v>97</v>
      </c>
      <c r="C403" t="s">
        <v>48</v>
      </c>
      <c r="D403">
        <v>2017</v>
      </c>
      <c r="E403" s="3">
        <v>815176785</v>
      </c>
      <c r="F403" s="3">
        <v>82657002.000000015</v>
      </c>
    </row>
    <row r="404" spans="1:6" x14ac:dyDescent="0.25">
      <c r="A404" t="s">
        <v>96</v>
      </c>
      <c r="B404" t="s">
        <v>97</v>
      </c>
      <c r="C404" t="s">
        <v>48</v>
      </c>
      <c r="D404">
        <v>2018</v>
      </c>
      <c r="E404" s="3">
        <v>869306301</v>
      </c>
      <c r="F404" s="3">
        <v>82905781.999999985</v>
      </c>
    </row>
    <row r="405" spans="1:6" x14ac:dyDescent="0.25">
      <c r="A405" t="s">
        <v>96</v>
      </c>
      <c r="B405" t="s">
        <v>97</v>
      </c>
      <c r="C405" t="s">
        <v>48</v>
      </c>
      <c r="D405">
        <v>2019</v>
      </c>
      <c r="E405" s="3">
        <v>806361519</v>
      </c>
      <c r="F405" s="3">
        <v>83092962</v>
      </c>
    </row>
    <row r="406" spans="1:6" x14ac:dyDescent="0.25">
      <c r="A406" t="s">
        <v>96</v>
      </c>
      <c r="B406" t="s">
        <v>97</v>
      </c>
      <c r="C406" t="s">
        <v>48</v>
      </c>
      <c r="D406">
        <v>2020</v>
      </c>
      <c r="E406" s="3">
        <v>733500262</v>
      </c>
      <c r="F406" s="3">
        <v>83160871.000000015</v>
      </c>
    </row>
    <row r="407" spans="1:6" x14ac:dyDescent="0.25">
      <c r="A407" t="s">
        <v>96</v>
      </c>
      <c r="B407" t="s">
        <v>97</v>
      </c>
      <c r="C407" t="s">
        <v>48</v>
      </c>
      <c r="D407">
        <v>2021</v>
      </c>
      <c r="E407" s="3">
        <v>754765392</v>
      </c>
      <c r="F407" s="3">
        <v>83196078</v>
      </c>
    </row>
    <row r="408" spans="1:6" x14ac:dyDescent="0.25">
      <c r="A408" t="s">
        <v>96</v>
      </c>
      <c r="B408" t="s">
        <v>97</v>
      </c>
      <c r="C408" t="s">
        <v>48</v>
      </c>
      <c r="D408">
        <v>2022</v>
      </c>
      <c r="E408" s="3">
        <v>767188629</v>
      </c>
      <c r="F408" s="3">
        <v>83797985</v>
      </c>
    </row>
    <row r="409" spans="1:6" x14ac:dyDescent="0.25">
      <c r="A409" t="s">
        <v>96</v>
      </c>
      <c r="B409" t="s">
        <v>97</v>
      </c>
      <c r="C409" t="s">
        <v>48</v>
      </c>
      <c r="D409">
        <v>2023</v>
      </c>
      <c r="E409" s="3">
        <v>685489862</v>
      </c>
      <c r="F409" s="3"/>
    </row>
    <row r="410" spans="1:6" x14ac:dyDescent="0.25">
      <c r="A410" t="s">
        <v>96</v>
      </c>
      <c r="B410" t="s">
        <v>97</v>
      </c>
      <c r="C410" t="s">
        <v>52</v>
      </c>
      <c r="D410">
        <v>1990</v>
      </c>
      <c r="E410" s="3">
        <v>91661744</v>
      </c>
      <c r="F410" s="3">
        <v>10196792.000000002</v>
      </c>
    </row>
    <row r="411" spans="1:6" x14ac:dyDescent="0.25">
      <c r="A411" t="s">
        <v>96</v>
      </c>
      <c r="B411" t="s">
        <v>97</v>
      </c>
      <c r="C411" t="s">
        <v>52</v>
      </c>
      <c r="D411">
        <v>1991</v>
      </c>
      <c r="E411" s="3">
        <v>90524361</v>
      </c>
      <c r="F411" s="3">
        <v>10319927</v>
      </c>
    </row>
    <row r="412" spans="1:6" x14ac:dyDescent="0.25">
      <c r="A412" t="s">
        <v>96</v>
      </c>
      <c r="B412" t="s">
        <v>97</v>
      </c>
      <c r="C412" t="s">
        <v>52</v>
      </c>
      <c r="D412">
        <v>1992</v>
      </c>
      <c r="E412" s="3">
        <v>93019764</v>
      </c>
      <c r="F412" s="3">
        <v>10399061</v>
      </c>
    </row>
    <row r="413" spans="1:6" x14ac:dyDescent="0.25">
      <c r="A413" t="s">
        <v>96</v>
      </c>
      <c r="B413" t="s">
        <v>97</v>
      </c>
      <c r="C413" t="s">
        <v>52</v>
      </c>
      <c r="D413">
        <v>1993</v>
      </c>
      <c r="E413" s="3">
        <v>93424765</v>
      </c>
      <c r="F413" s="3">
        <v>10460414.999999998</v>
      </c>
    </row>
    <row r="414" spans="1:6" x14ac:dyDescent="0.25">
      <c r="A414" t="s">
        <v>96</v>
      </c>
      <c r="B414" t="s">
        <v>97</v>
      </c>
      <c r="C414" t="s">
        <v>52</v>
      </c>
      <c r="D414">
        <v>1994</v>
      </c>
      <c r="E414" s="3">
        <v>96899538</v>
      </c>
      <c r="F414" s="3">
        <v>10512922</v>
      </c>
    </row>
    <row r="415" spans="1:6" x14ac:dyDescent="0.25">
      <c r="A415" t="s">
        <v>96</v>
      </c>
      <c r="B415" t="s">
        <v>97</v>
      </c>
      <c r="C415" t="s">
        <v>52</v>
      </c>
      <c r="D415">
        <v>1995</v>
      </c>
      <c r="E415" s="3">
        <v>97831629</v>
      </c>
      <c r="F415" s="3">
        <v>10562153</v>
      </c>
    </row>
    <row r="416" spans="1:6" x14ac:dyDescent="0.25">
      <c r="A416" t="s">
        <v>96</v>
      </c>
      <c r="B416" t="s">
        <v>97</v>
      </c>
      <c r="C416" t="s">
        <v>52</v>
      </c>
      <c r="D416">
        <v>1996</v>
      </c>
      <c r="E416" s="3">
        <v>99207457</v>
      </c>
      <c r="F416" s="3">
        <v>10608800.000000002</v>
      </c>
    </row>
    <row r="417" spans="1:6" x14ac:dyDescent="0.25">
      <c r="A417" t="s">
        <v>96</v>
      </c>
      <c r="B417" t="s">
        <v>97</v>
      </c>
      <c r="C417" t="s">
        <v>52</v>
      </c>
      <c r="D417">
        <v>1997</v>
      </c>
      <c r="E417" s="3">
        <v>104005284</v>
      </c>
      <c r="F417" s="3">
        <v>10661259</v>
      </c>
    </row>
    <row r="418" spans="1:6" x14ac:dyDescent="0.25">
      <c r="A418" t="s">
        <v>96</v>
      </c>
      <c r="B418" t="s">
        <v>97</v>
      </c>
      <c r="C418" t="s">
        <v>52</v>
      </c>
      <c r="D418">
        <v>1998</v>
      </c>
      <c r="E418" s="3">
        <v>109973712</v>
      </c>
      <c r="F418" s="3">
        <v>10720509</v>
      </c>
    </row>
    <row r="419" spans="1:6" x14ac:dyDescent="0.25">
      <c r="A419" t="s">
        <v>96</v>
      </c>
      <c r="B419" t="s">
        <v>97</v>
      </c>
      <c r="C419" t="s">
        <v>52</v>
      </c>
      <c r="D419">
        <v>1999</v>
      </c>
      <c r="E419" s="3">
        <v>107997915</v>
      </c>
      <c r="F419" s="3">
        <v>10761697.999999998</v>
      </c>
    </row>
    <row r="420" spans="1:6" x14ac:dyDescent="0.25">
      <c r="A420" t="s">
        <v>96</v>
      </c>
      <c r="B420" t="s">
        <v>97</v>
      </c>
      <c r="C420" t="s">
        <v>52</v>
      </c>
      <c r="D420">
        <v>2000</v>
      </c>
      <c r="E420" s="3">
        <v>114210916</v>
      </c>
      <c r="F420" s="3">
        <v>10805808</v>
      </c>
    </row>
    <row r="421" spans="1:6" x14ac:dyDescent="0.25">
      <c r="A421" t="s">
        <v>96</v>
      </c>
      <c r="B421" t="s">
        <v>97</v>
      </c>
      <c r="C421" t="s">
        <v>52</v>
      </c>
      <c r="D421">
        <v>2001</v>
      </c>
      <c r="E421" s="3">
        <v>116185558</v>
      </c>
      <c r="F421" s="3">
        <v>10862132</v>
      </c>
    </row>
    <row r="422" spans="1:6" x14ac:dyDescent="0.25">
      <c r="A422" t="s">
        <v>96</v>
      </c>
      <c r="B422" t="s">
        <v>97</v>
      </c>
      <c r="C422" t="s">
        <v>52</v>
      </c>
      <c r="D422">
        <v>2002</v>
      </c>
      <c r="E422" s="3">
        <v>114335210</v>
      </c>
      <c r="F422" s="3">
        <v>10902021.999999998</v>
      </c>
    </row>
    <row r="423" spans="1:6" x14ac:dyDescent="0.25">
      <c r="A423" t="s">
        <v>96</v>
      </c>
      <c r="B423" t="s">
        <v>97</v>
      </c>
      <c r="C423" t="s">
        <v>52</v>
      </c>
      <c r="D423">
        <v>2003</v>
      </c>
      <c r="E423" s="3">
        <v>119609542</v>
      </c>
      <c r="F423" s="3">
        <v>10928070</v>
      </c>
    </row>
    <row r="424" spans="1:6" x14ac:dyDescent="0.25">
      <c r="A424" t="s">
        <v>96</v>
      </c>
      <c r="B424" t="s">
        <v>97</v>
      </c>
      <c r="C424" t="s">
        <v>52</v>
      </c>
      <c r="D424">
        <v>2004</v>
      </c>
      <c r="E424" s="3">
        <v>120208628</v>
      </c>
      <c r="F424" s="3">
        <v>10955141.000000002</v>
      </c>
    </row>
    <row r="425" spans="1:6" x14ac:dyDescent="0.25">
      <c r="A425" t="s">
        <v>96</v>
      </c>
      <c r="B425" t="s">
        <v>97</v>
      </c>
      <c r="C425" t="s">
        <v>52</v>
      </c>
      <c r="D425">
        <v>2005</v>
      </c>
      <c r="E425" s="3">
        <v>122127289</v>
      </c>
      <c r="F425" s="3">
        <v>10987313.999999998</v>
      </c>
    </row>
    <row r="426" spans="1:6" x14ac:dyDescent="0.25">
      <c r="A426" t="s">
        <v>96</v>
      </c>
      <c r="B426" t="s">
        <v>97</v>
      </c>
      <c r="C426" t="s">
        <v>52</v>
      </c>
      <c r="D426">
        <v>2006</v>
      </c>
      <c r="E426" s="3">
        <v>121495092</v>
      </c>
      <c r="F426" s="3">
        <v>11020362</v>
      </c>
    </row>
    <row r="427" spans="1:6" x14ac:dyDescent="0.25">
      <c r="A427" t="s">
        <v>96</v>
      </c>
      <c r="B427" t="s">
        <v>97</v>
      </c>
      <c r="C427" t="s">
        <v>52</v>
      </c>
      <c r="D427">
        <v>2007</v>
      </c>
      <c r="E427" s="3">
        <v>125071418</v>
      </c>
      <c r="F427" s="3">
        <v>11048473</v>
      </c>
    </row>
    <row r="428" spans="1:6" x14ac:dyDescent="0.25">
      <c r="A428" t="s">
        <v>96</v>
      </c>
      <c r="B428" t="s">
        <v>97</v>
      </c>
      <c r="C428" t="s">
        <v>52</v>
      </c>
      <c r="D428">
        <v>2008</v>
      </c>
      <c r="E428" s="3">
        <v>120533276</v>
      </c>
      <c r="F428" s="3">
        <v>11077841</v>
      </c>
    </row>
    <row r="429" spans="1:6" x14ac:dyDescent="0.25">
      <c r="A429" t="s">
        <v>96</v>
      </c>
      <c r="B429" t="s">
        <v>97</v>
      </c>
      <c r="C429" t="s">
        <v>52</v>
      </c>
      <c r="D429">
        <v>2009</v>
      </c>
      <c r="E429" s="3">
        <v>111957820</v>
      </c>
      <c r="F429" s="3">
        <v>11107017</v>
      </c>
    </row>
    <row r="430" spans="1:6" x14ac:dyDescent="0.25">
      <c r="A430" t="s">
        <v>96</v>
      </c>
      <c r="B430" t="s">
        <v>97</v>
      </c>
      <c r="C430" t="s">
        <v>52</v>
      </c>
      <c r="D430">
        <v>2010</v>
      </c>
      <c r="E430" s="3">
        <v>105282218</v>
      </c>
      <c r="F430" s="3">
        <v>11121341</v>
      </c>
    </row>
    <row r="431" spans="1:6" x14ac:dyDescent="0.25">
      <c r="A431" t="s">
        <v>96</v>
      </c>
      <c r="B431" t="s">
        <v>97</v>
      </c>
      <c r="C431" t="s">
        <v>52</v>
      </c>
      <c r="D431">
        <v>2011</v>
      </c>
      <c r="E431" s="3">
        <v>102601787</v>
      </c>
      <c r="F431" s="3">
        <v>11104899</v>
      </c>
    </row>
    <row r="432" spans="1:6" x14ac:dyDescent="0.25">
      <c r="A432" t="s">
        <v>96</v>
      </c>
      <c r="B432" t="s">
        <v>97</v>
      </c>
      <c r="C432" t="s">
        <v>52</v>
      </c>
      <c r="D432">
        <v>2012</v>
      </c>
      <c r="E432" s="3">
        <v>97494182</v>
      </c>
      <c r="F432" s="3">
        <v>11045010.999999998</v>
      </c>
    </row>
    <row r="433" spans="1:6" x14ac:dyDescent="0.25">
      <c r="A433" t="s">
        <v>96</v>
      </c>
      <c r="B433" t="s">
        <v>97</v>
      </c>
      <c r="C433" t="s">
        <v>52</v>
      </c>
      <c r="D433">
        <v>2013</v>
      </c>
      <c r="E433" s="3">
        <v>88505737</v>
      </c>
      <c r="F433" s="3">
        <v>10965211.000000002</v>
      </c>
    </row>
    <row r="434" spans="1:6" x14ac:dyDescent="0.25">
      <c r="A434" t="s">
        <v>96</v>
      </c>
      <c r="B434" t="s">
        <v>97</v>
      </c>
      <c r="C434" t="s">
        <v>52</v>
      </c>
      <c r="D434">
        <v>2014</v>
      </c>
      <c r="E434" s="3">
        <v>85482128</v>
      </c>
      <c r="F434" s="3">
        <v>10892412.999999998</v>
      </c>
    </row>
    <row r="435" spans="1:6" x14ac:dyDescent="0.25">
      <c r="A435" t="s">
        <v>96</v>
      </c>
      <c r="B435" t="s">
        <v>97</v>
      </c>
      <c r="C435" t="s">
        <v>52</v>
      </c>
      <c r="D435">
        <v>2015</v>
      </c>
      <c r="E435" s="3">
        <v>80085703</v>
      </c>
      <c r="F435" s="3">
        <v>10820883</v>
      </c>
    </row>
    <row r="436" spans="1:6" x14ac:dyDescent="0.25">
      <c r="A436" t="s">
        <v>96</v>
      </c>
      <c r="B436" t="s">
        <v>97</v>
      </c>
      <c r="C436" t="s">
        <v>52</v>
      </c>
      <c r="D436">
        <v>2016</v>
      </c>
      <c r="E436" s="3">
        <v>75923132</v>
      </c>
      <c r="F436" s="3">
        <v>10775971</v>
      </c>
    </row>
    <row r="437" spans="1:6" x14ac:dyDescent="0.25">
      <c r="A437" t="s">
        <v>96</v>
      </c>
      <c r="B437" t="s">
        <v>97</v>
      </c>
      <c r="C437" t="s">
        <v>52</v>
      </c>
      <c r="D437">
        <v>2017</v>
      </c>
      <c r="E437" s="3">
        <v>81392656</v>
      </c>
      <c r="F437" s="3">
        <v>10754679</v>
      </c>
    </row>
    <row r="438" spans="1:6" x14ac:dyDescent="0.25">
      <c r="A438" t="s">
        <v>96</v>
      </c>
      <c r="B438" t="s">
        <v>97</v>
      </c>
      <c r="C438" t="s">
        <v>52</v>
      </c>
      <c r="D438">
        <v>2018</v>
      </c>
      <c r="E438" s="3">
        <v>78079988</v>
      </c>
      <c r="F438" s="3">
        <v>10732882.000000002</v>
      </c>
    </row>
    <row r="439" spans="1:6" x14ac:dyDescent="0.25">
      <c r="A439" t="s">
        <v>96</v>
      </c>
      <c r="B439" t="s">
        <v>97</v>
      </c>
      <c r="C439" t="s">
        <v>52</v>
      </c>
      <c r="D439">
        <v>2019</v>
      </c>
      <c r="E439" s="3">
        <v>72759362</v>
      </c>
      <c r="F439" s="3">
        <v>10721582</v>
      </c>
    </row>
    <row r="440" spans="1:6" x14ac:dyDescent="0.25">
      <c r="A440" t="s">
        <v>96</v>
      </c>
      <c r="B440" t="s">
        <v>97</v>
      </c>
      <c r="C440" t="s">
        <v>52</v>
      </c>
      <c r="D440">
        <v>2020</v>
      </c>
      <c r="E440" s="3">
        <v>57055662</v>
      </c>
      <c r="F440" s="3">
        <v>10698598.999999998</v>
      </c>
    </row>
    <row r="441" spans="1:6" x14ac:dyDescent="0.25">
      <c r="A441" t="s">
        <v>96</v>
      </c>
      <c r="B441" t="s">
        <v>97</v>
      </c>
      <c r="C441" t="s">
        <v>52</v>
      </c>
      <c r="D441">
        <v>2021</v>
      </c>
      <c r="E441" s="3">
        <v>60740178</v>
      </c>
      <c r="F441" s="3">
        <v>10569207</v>
      </c>
    </row>
    <row r="442" spans="1:6" x14ac:dyDescent="0.25">
      <c r="A442" t="s">
        <v>96</v>
      </c>
      <c r="B442" t="s">
        <v>97</v>
      </c>
      <c r="C442" t="s">
        <v>52</v>
      </c>
      <c r="D442">
        <v>2022</v>
      </c>
      <c r="E442" s="3">
        <v>62666611</v>
      </c>
      <c r="F442" s="3">
        <v>10436882</v>
      </c>
    </row>
    <row r="443" spans="1:6" x14ac:dyDescent="0.25">
      <c r="A443" t="s">
        <v>96</v>
      </c>
      <c r="B443" t="s">
        <v>97</v>
      </c>
      <c r="C443" t="s">
        <v>52</v>
      </c>
      <c r="D443">
        <v>2023</v>
      </c>
      <c r="E443" s="3">
        <v>58021415</v>
      </c>
      <c r="F443" s="3"/>
    </row>
    <row r="444" spans="1:6" x14ac:dyDescent="0.25">
      <c r="A444" t="s">
        <v>96</v>
      </c>
      <c r="B444" t="s">
        <v>97</v>
      </c>
      <c r="C444" t="s">
        <v>62</v>
      </c>
      <c r="D444">
        <v>1990</v>
      </c>
      <c r="E444" s="3">
        <v>70588618</v>
      </c>
      <c r="F444" s="3">
        <v>10373988</v>
      </c>
    </row>
    <row r="445" spans="1:6" x14ac:dyDescent="0.25">
      <c r="A445" t="s">
        <v>96</v>
      </c>
      <c r="B445" t="s">
        <v>97</v>
      </c>
      <c r="C445" t="s">
        <v>62</v>
      </c>
      <c r="D445">
        <v>1991</v>
      </c>
      <c r="E445" s="3">
        <v>67714360</v>
      </c>
      <c r="F445" s="3">
        <v>10373400.000000002</v>
      </c>
    </row>
    <row r="446" spans="1:6" x14ac:dyDescent="0.25">
      <c r="A446" t="s">
        <v>96</v>
      </c>
      <c r="B446" t="s">
        <v>97</v>
      </c>
      <c r="C446" t="s">
        <v>62</v>
      </c>
      <c r="D446">
        <v>1992</v>
      </c>
      <c r="E446" s="3">
        <v>59665412</v>
      </c>
      <c r="F446" s="3">
        <v>10369341</v>
      </c>
    </row>
    <row r="447" spans="1:6" x14ac:dyDescent="0.25">
      <c r="A447" t="s">
        <v>96</v>
      </c>
      <c r="B447" t="s">
        <v>97</v>
      </c>
      <c r="C447" t="s">
        <v>62</v>
      </c>
      <c r="D447">
        <v>1993</v>
      </c>
      <c r="E447" s="3">
        <v>57703083</v>
      </c>
      <c r="F447" s="3">
        <v>10357523.000000002</v>
      </c>
    </row>
    <row r="448" spans="1:6" x14ac:dyDescent="0.25">
      <c r="A448" t="s">
        <v>96</v>
      </c>
      <c r="B448" t="s">
        <v>97</v>
      </c>
      <c r="C448" t="s">
        <v>62</v>
      </c>
      <c r="D448">
        <v>1994</v>
      </c>
      <c r="E448" s="3">
        <v>56169216</v>
      </c>
      <c r="F448" s="3">
        <v>10343355</v>
      </c>
    </row>
    <row r="449" spans="1:6" x14ac:dyDescent="0.25">
      <c r="A449" t="s">
        <v>96</v>
      </c>
      <c r="B449" t="s">
        <v>97</v>
      </c>
      <c r="C449" t="s">
        <v>62</v>
      </c>
      <c r="D449">
        <v>1995</v>
      </c>
      <c r="E449" s="3">
        <v>55711883</v>
      </c>
      <c r="F449" s="3">
        <v>10328965</v>
      </c>
    </row>
    <row r="450" spans="1:6" x14ac:dyDescent="0.25">
      <c r="A450" t="s">
        <v>96</v>
      </c>
      <c r="B450" t="s">
        <v>97</v>
      </c>
      <c r="C450" t="s">
        <v>62</v>
      </c>
      <c r="D450">
        <v>1996</v>
      </c>
      <c r="E450" s="3">
        <v>61014034</v>
      </c>
      <c r="F450" s="3">
        <v>10311238</v>
      </c>
    </row>
    <row r="451" spans="1:6" x14ac:dyDescent="0.25">
      <c r="A451" t="s">
        <v>96</v>
      </c>
      <c r="B451" t="s">
        <v>97</v>
      </c>
      <c r="C451" t="s">
        <v>62</v>
      </c>
      <c r="D451">
        <v>1997</v>
      </c>
      <c r="E451" s="3">
        <v>59119261</v>
      </c>
      <c r="F451" s="3">
        <v>10290486</v>
      </c>
    </row>
    <row r="452" spans="1:6" x14ac:dyDescent="0.25">
      <c r="A452" t="s">
        <v>96</v>
      </c>
      <c r="B452" t="s">
        <v>97</v>
      </c>
      <c r="C452" t="s">
        <v>62</v>
      </c>
      <c r="D452">
        <v>1998</v>
      </c>
      <c r="E452" s="3">
        <v>57636279</v>
      </c>
      <c r="F452" s="3">
        <v>10266570</v>
      </c>
    </row>
    <row r="453" spans="1:6" x14ac:dyDescent="0.25">
      <c r="A453" t="s">
        <v>96</v>
      </c>
      <c r="B453" t="s">
        <v>97</v>
      </c>
      <c r="C453" t="s">
        <v>62</v>
      </c>
      <c r="D453">
        <v>1999</v>
      </c>
      <c r="E453" s="3">
        <v>60240341</v>
      </c>
      <c r="F453" s="3">
        <v>10237529.999999998</v>
      </c>
    </row>
    <row r="454" spans="1:6" x14ac:dyDescent="0.25">
      <c r="A454" t="s">
        <v>96</v>
      </c>
      <c r="B454" t="s">
        <v>97</v>
      </c>
      <c r="C454" t="s">
        <v>62</v>
      </c>
      <c r="D454">
        <v>2000</v>
      </c>
      <c r="E454" s="3">
        <v>57839182</v>
      </c>
      <c r="F454" s="3">
        <v>10210971.000000002</v>
      </c>
    </row>
    <row r="455" spans="1:6" x14ac:dyDescent="0.25">
      <c r="A455" t="s">
        <v>96</v>
      </c>
      <c r="B455" t="s">
        <v>97</v>
      </c>
      <c r="C455" t="s">
        <v>62</v>
      </c>
      <c r="D455">
        <v>2001</v>
      </c>
      <c r="E455" s="3">
        <v>57741962</v>
      </c>
      <c r="F455" s="3">
        <v>10187576</v>
      </c>
    </row>
    <row r="456" spans="1:6" x14ac:dyDescent="0.25">
      <c r="A456" t="s">
        <v>96</v>
      </c>
      <c r="B456" t="s">
        <v>97</v>
      </c>
      <c r="C456" t="s">
        <v>62</v>
      </c>
      <c r="D456">
        <v>2002</v>
      </c>
      <c r="E456" s="3">
        <v>57412759</v>
      </c>
      <c r="F456" s="3">
        <v>10158608</v>
      </c>
    </row>
    <row r="457" spans="1:6" x14ac:dyDescent="0.25">
      <c r="A457" t="s">
        <v>96</v>
      </c>
      <c r="B457" t="s">
        <v>97</v>
      </c>
      <c r="C457" t="s">
        <v>62</v>
      </c>
      <c r="D457">
        <v>2003</v>
      </c>
      <c r="E457" s="3">
        <v>57791869</v>
      </c>
      <c r="F457" s="3">
        <v>10129552</v>
      </c>
    </row>
    <row r="458" spans="1:6" x14ac:dyDescent="0.25">
      <c r="A458" t="s">
        <v>96</v>
      </c>
      <c r="B458" t="s">
        <v>97</v>
      </c>
      <c r="C458" t="s">
        <v>62</v>
      </c>
      <c r="D458">
        <v>2004</v>
      </c>
      <c r="E458" s="3">
        <v>57225282</v>
      </c>
      <c r="F458" s="3">
        <v>10107146</v>
      </c>
    </row>
    <row r="459" spans="1:6" x14ac:dyDescent="0.25">
      <c r="A459" t="s">
        <v>96</v>
      </c>
      <c r="B459" t="s">
        <v>97</v>
      </c>
      <c r="C459" t="s">
        <v>62</v>
      </c>
      <c r="D459">
        <v>2005</v>
      </c>
      <c r="E459" s="3">
        <v>54940206</v>
      </c>
      <c r="F459" s="3">
        <v>10087065</v>
      </c>
    </row>
    <row r="460" spans="1:6" x14ac:dyDescent="0.25">
      <c r="A460" t="s">
        <v>96</v>
      </c>
      <c r="B460" t="s">
        <v>97</v>
      </c>
      <c r="C460" t="s">
        <v>62</v>
      </c>
      <c r="D460">
        <v>2006</v>
      </c>
      <c r="E460" s="3">
        <v>56292832</v>
      </c>
      <c r="F460" s="3">
        <v>10071369.999999998</v>
      </c>
    </row>
    <row r="461" spans="1:6" x14ac:dyDescent="0.25">
      <c r="A461" t="s">
        <v>96</v>
      </c>
      <c r="B461" t="s">
        <v>97</v>
      </c>
      <c r="C461" t="s">
        <v>62</v>
      </c>
      <c r="D461">
        <v>2007</v>
      </c>
      <c r="E461" s="3">
        <v>54935502</v>
      </c>
      <c r="F461" s="3">
        <v>10055779.999999998</v>
      </c>
    </row>
    <row r="462" spans="1:6" x14ac:dyDescent="0.25">
      <c r="A462" t="s">
        <v>96</v>
      </c>
      <c r="B462" t="s">
        <v>97</v>
      </c>
      <c r="C462" t="s">
        <v>62</v>
      </c>
      <c r="D462">
        <v>2008</v>
      </c>
      <c r="E462" s="3">
        <v>51962589</v>
      </c>
      <c r="F462" s="3">
        <v>10038187.999999998</v>
      </c>
    </row>
    <row r="463" spans="1:6" x14ac:dyDescent="0.25">
      <c r="A463" t="s">
        <v>96</v>
      </c>
      <c r="B463" t="s">
        <v>97</v>
      </c>
      <c r="C463" t="s">
        <v>62</v>
      </c>
      <c r="D463">
        <v>2009</v>
      </c>
      <c r="E463" s="3">
        <v>47575251</v>
      </c>
      <c r="F463" s="3">
        <v>10022650.000000002</v>
      </c>
    </row>
    <row r="464" spans="1:6" x14ac:dyDescent="0.25">
      <c r="A464" t="s">
        <v>96</v>
      </c>
      <c r="B464" t="s">
        <v>97</v>
      </c>
      <c r="C464" t="s">
        <v>62</v>
      </c>
      <c r="D464">
        <v>2010</v>
      </c>
      <c r="E464" s="3">
        <v>48033645</v>
      </c>
      <c r="F464" s="3">
        <v>10000023.000000002</v>
      </c>
    </row>
    <row r="465" spans="1:6" x14ac:dyDescent="0.25">
      <c r="A465" t="s">
        <v>96</v>
      </c>
      <c r="B465" t="s">
        <v>97</v>
      </c>
      <c r="C465" t="s">
        <v>62</v>
      </c>
      <c r="D465">
        <v>2011</v>
      </c>
      <c r="E465" s="3">
        <v>46690069</v>
      </c>
      <c r="F465" s="3">
        <v>9971727</v>
      </c>
    </row>
    <row r="466" spans="1:6" x14ac:dyDescent="0.25">
      <c r="A466" t="s">
        <v>96</v>
      </c>
      <c r="B466" t="s">
        <v>97</v>
      </c>
      <c r="C466" t="s">
        <v>62</v>
      </c>
      <c r="D466">
        <v>2012</v>
      </c>
      <c r="E466" s="3">
        <v>42473284</v>
      </c>
      <c r="F466" s="3">
        <v>9920362.0000000019</v>
      </c>
    </row>
    <row r="467" spans="1:6" x14ac:dyDescent="0.25">
      <c r="A467" t="s">
        <v>96</v>
      </c>
      <c r="B467" t="s">
        <v>97</v>
      </c>
      <c r="C467" t="s">
        <v>62</v>
      </c>
      <c r="D467">
        <v>2013</v>
      </c>
      <c r="E467" s="3">
        <v>39920183</v>
      </c>
      <c r="F467" s="3">
        <v>9893082</v>
      </c>
    </row>
    <row r="468" spans="1:6" x14ac:dyDescent="0.25">
      <c r="A468" t="s">
        <v>96</v>
      </c>
      <c r="B468" t="s">
        <v>97</v>
      </c>
      <c r="C468" t="s">
        <v>62</v>
      </c>
      <c r="D468">
        <v>2014</v>
      </c>
      <c r="E468" s="3">
        <v>39062454</v>
      </c>
      <c r="F468" s="3">
        <v>9866467.9999999981</v>
      </c>
    </row>
    <row r="469" spans="1:6" x14ac:dyDescent="0.25">
      <c r="A469" t="s">
        <v>96</v>
      </c>
      <c r="B469" t="s">
        <v>97</v>
      </c>
      <c r="C469" t="s">
        <v>62</v>
      </c>
      <c r="D469">
        <v>2015</v>
      </c>
      <c r="E469" s="3">
        <v>41400120</v>
      </c>
      <c r="F469" s="3">
        <v>9843028</v>
      </c>
    </row>
    <row r="470" spans="1:6" x14ac:dyDescent="0.25">
      <c r="A470" t="s">
        <v>96</v>
      </c>
      <c r="B470" t="s">
        <v>97</v>
      </c>
      <c r="C470" t="s">
        <v>62</v>
      </c>
      <c r="D470">
        <v>2016</v>
      </c>
      <c r="E470" s="3">
        <v>43044274</v>
      </c>
      <c r="F470" s="3">
        <v>9814023</v>
      </c>
    </row>
    <row r="471" spans="1:6" x14ac:dyDescent="0.25">
      <c r="A471" t="s">
        <v>96</v>
      </c>
      <c r="B471" t="s">
        <v>97</v>
      </c>
      <c r="C471" t="s">
        <v>62</v>
      </c>
      <c r="D471">
        <v>2017</v>
      </c>
      <c r="E471" s="3">
        <v>44725147</v>
      </c>
      <c r="F471" s="3">
        <v>9787965.9999999981</v>
      </c>
    </row>
    <row r="472" spans="1:6" x14ac:dyDescent="0.25">
      <c r="A472" t="s">
        <v>96</v>
      </c>
      <c r="B472" t="s">
        <v>97</v>
      </c>
      <c r="C472" t="s">
        <v>62</v>
      </c>
      <c r="D472">
        <v>2018</v>
      </c>
      <c r="E472" s="3">
        <v>45375034</v>
      </c>
      <c r="F472" s="3">
        <v>9775563.9999999981</v>
      </c>
    </row>
    <row r="473" spans="1:6" x14ac:dyDescent="0.25">
      <c r="A473" t="s">
        <v>96</v>
      </c>
      <c r="B473" t="s">
        <v>97</v>
      </c>
      <c r="C473" t="s">
        <v>62</v>
      </c>
      <c r="D473">
        <v>2019</v>
      </c>
      <c r="E473" s="3">
        <v>44586923</v>
      </c>
      <c r="F473" s="3">
        <v>9771141</v>
      </c>
    </row>
    <row r="474" spans="1:6" x14ac:dyDescent="0.25">
      <c r="A474" t="s">
        <v>96</v>
      </c>
      <c r="B474" t="s">
        <v>97</v>
      </c>
      <c r="C474" t="s">
        <v>62</v>
      </c>
      <c r="D474">
        <v>2020</v>
      </c>
      <c r="E474" s="3">
        <v>40288323</v>
      </c>
      <c r="F474" s="3">
        <v>9750149</v>
      </c>
    </row>
    <row r="475" spans="1:6" x14ac:dyDescent="0.25">
      <c r="A475" t="s">
        <v>96</v>
      </c>
      <c r="B475" t="s">
        <v>97</v>
      </c>
      <c r="C475" t="s">
        <v>62</v>
      </c>
      <c r="D475">
        <v>2021</v>
      </c>
      <c r="E475" s="3">
        <v>41477808</v>
      </c>
      <c r="F475" s="3">
        <v>9709891.0000000019</v>
      </c>
    </row>
    <row r="476" spans="1:6" x14ac:dyDescent="0.25">
      <c r="A476" t="s">
        <v>96</v>
      </c>
      <c r="B476" t="s">
        <v>97</v>
      </c>
      <c r="C476" t="s">
        <v>62</v>
      </c>
      <c r="D476">
        <v>2022</v>
      </c>
      <c r="E476" s="3">
        <v>39139605</v>
      </c>
      <c r="F476" s="3">
        <v>9644377</v>
      </c>
    </row>
    <row r="477" spans="1:6" x14ac:dyDescent="0.25">
      <c r="A477" t="s">
        <v>96</v>
      </c>
      <c r="B477" t="s">
        <v>97</v>
      </c>
      <c r="C477" t="s">
        <v>62</v>
      </c>
      <c r="D477">
        <v>2023</v>
      </c>
      <c r="E477" s="3">
        <v>35394969</v>
      </c>
      <c r="F477" s="3"/>
    </row>
    <row r="478" spans="1:6" x14ac:dyDescent="0.25">
      <c r="A478" t="s">
        <v>96</v>
      </c>
      <c r="B478" t="s">
        <v>97</v>
      </c>
      <c r="C478" t="s">
        <v>73</v>
      </c>
      <c r="D478">
        <v>1990</v>
      </c>
      <c r="E478" s="3">
        <v>8866741</v>
      </c>
      <c r="F478" s="3"/>
    </row>
    <row r="479" spans="1:6" x14ac:dyDescent="0.25">
      <c r="A479" t="s">
        <v>96</v>
      </c>
      <c r="B479" t="s">
        <v>97</v>
      </c>
      <c r="C479" t="s">
        <v>73</v>
      </c>
      <c r="D479">
        <v>1991</v>
      </c>
      <c r="E479" s="3">
        <v>8734687</v>
      </c>
      <c r="F479" s="3"/>
    </row>
    <row r="480" spans="1:6" x14ac:dyDescent="0.25">
      <c r="A480" t="s">
        <v>96</v>
      </c>
      <c r="B480" t="s">
        <v>97</v>
      </c>
      <c r="C480" t="s">
        <v>73</v>
      </c>
      <c r="D480">
        <v>1992</v>
      </c>
      <c r="E480" s="3">
        <v>8855477</v>
      </c>
      <c r="F480" s="3"/>
    </row>
    <row r="481" spans="1:6" x14ac:dyDescent="0.25">
      <c r="A481" t="s">
        <v>96</v>
      </c>
      <c r="B481" t="s">
        <v>97</v>
      </c>
      <c r="C481" t="s">
        <v>73</v>
      </c>
      <c r="D481">
        <v>1993</v>
      </c>
      <c r="E481" s="3">
        <v>9017009</v>
      </c>
      <c r="F481" s="3"/>
    </row>
    <row r="482" spans="1:6" x14ac:dyDescent="0.25">
      <c r="A482" t="s">
        <v>96</v>
      </c>
      <c r="B482" t="s">
        <v>97</v>
      </c>
      <c r="C482" t="s">
        <v>73</v>
      </c>
      <c r="D482">
        <v>1994</v>
      </c>
      <c r="E482" s="3">
        <v>8979645</v>
      </c>
      <c r="F482" s="3"/>
    </row>
    <row r="483" spans="1:6" x14ac:dyDescent="0.25">
      <c r="A483" t="s">
        <v>96</v>
      </c>
      <c r="B483" t="s">
        <v>97</v>
      </c>
      <c r="C483" t="s">
        <v>73</v>
      </c>
      <c r="D483">
        <v>1995</v>
      </c>
      <c r="E483" s="3">
        <v>9074378</v>
      </c>
      <c r="F483" s="3"/>
    </row>
    <row r="484" spans="1:6" x14ac:dyDescent="0.25">
      <c r="A484" t="s">
        <v>96</v>
      </c>
      <c r="B484" t="s">
        <v>97</v>
      </c>
      <c r="C484" t="s">
        <v>73</v>
      </c>
      <c r="D484">
        <v>1996</v>
      </c>
      <c r="E484" s="3">
        <v>9170768</v>
      </c>
      <c r="F484" s="3"/>
    </row>
    <row r="485" spans="1:6" x14ac:dyDescent="0.25">
      <c r="A485" t="s">
        <v>96</v>
      </c>
      <c r="B485" t="s">
        <v>97</v>
      </c>
      <c r="C485" t="s">
        <v>73</v>
      </c>
      <c r="D485">
        <v>1997</v>
      </c>
      <c r="E485" s="3">
        <v>9301005</v>
      </c>
      <c r="F485" s="3"/>
    </row>
    <row r="486" spans="1:6" x14ac:dyDescent="0.25">
      <c r="A486" t="s">
        <v>96</v>
      </c>
      <c r="B486" t="s">
        <v>97</v>
      </c>
      <c r="C486" t="s">
        <v>73</v>
      </c>
      <c r="D486">
        <v>1998</v>
      </c>
      <c r="E486" s="3">
        <v>9378980</v>
      </c>
      <c r="F486" s="3"/>
    </row>
    <row r="487" spans="1:6" x14ac:dyDescent="0.25">
      <c r="A487" t="s">
        <v>96</v>
      </c>
      <c r="B487" t="s">
        <v>97</v>
      </c>
      <c r="C487" t="s">
        <v>73</v>
      </c>
      <c r="D487">
        <v>1999</v>
      </c>
      <c r="E487" s="3">
        <v>9601368</v>
      </c>
      <c r="F487" s="3"/>
    </row>
    <row r="488" spans="1:6" x14ac:dyDescent="0.25">
      <c r="A488" t="s">
        <v>96</v>
      </c>
      <c r="B488" t="s">
        <v>97</v>
      </c>
      <c r="C488" t="s">
        <v>73</v>
      </c>
      <c r="D488">
        <v>2000</v>
      </c>
      <c r="E488" s="3">
        <v>9759418</v>
      </c>
      <c r="F488" s="3"/>
    </row>
    <row r="489" spans="1:6" x14ac:dyDescent="0.25">
      <c r="A489" t="s">
        <v>96</v>
      </c>
      <c r="B489" t="s">
        <v>97</v>
      </c>
      <c r="C489" t="s">
        <v>73</v>
      </c>
      <c r="D489">
        <v>2001</v>
      </c>
      <c r="E489" s="3">
        <v>9646804</v>
      </c>
      <c r="F489" s="3"/>
    </row>
    <row r="490" spans="1:6" x14ac:dyDescent="0.25">
      <c r="A490" t="s">
        <v>96</v>
      </c>
      <c r="B490" t="s">
        <v>97</v>
      </c>
      <c r="C490" t="s">
        <v>73</v>
      </c>
      <c r="D490">
        <v>2002</v>
      </c>
      <c r="E490" s="3">
        <v>9775287</v>
      </c>
      <c r="F490" s="3"/>
    </row>
    <row r="491" spans="1:6" x14ac:dyDescent="0.25">
      <c r="A491" t="s">
        <v>96</v>
      </c>
      <c r="B491" t="s">
        <v>97</v>
      </c>
      <c r="C491" t="s">
        <v>73</v>
      </c>
      <c r="D491">
        <v>2003</v>
      </c>
      <c r="E491" s="3">
        <v>9719780</v>
      </c>
      <c r="F491" s="3"/>
    </row>
    <row r="492" spans="1:6" x14ac:dyDescent="0.25">
      <c r="A492" t="s">
        <v>96</v>
      </c>
      <c r="B492" t="s">
        <v>97</v>
      </c>
      <c r="C492" t="s">
        <v>73</v>
      </c>
      <c r="D492">
        <v>2004</v>
      </c>
      <c r="E492" s="3">
        <v>9889977</v>
      </c>
      <c r="F492" s="3"/>
    </row>
    <row r="493" spans="1:6" x14ac:dyDescent="0.25">
      <c r="A493" t="s">
        <v>96</v>
      </c>
      <c r="B493" t="s">
        <v>97</v>
      </c>
      <c r="C493" t="s">
        <v>73</v>
      </c>
      <c r="D493">
        <v>2005</v>
      </c>
      <c r="E493" s="3">
        <v>9781738</v>
      </c>
      <c r="F493" s="3"/>
    </row>
    <row r="494" spans="1:6" x14ac:dyDescent="0.25">
      <c r="A494" t="s">
        <v>96</v>
      </c>
      <c r="B494" t="s">
        <v>97</v>
      </c>
      <c r="C494" t="s">
        <v>73</v>
      </c>
      <c r="D494">
        <v>2006</v>
      </c>
      <c r="E494" s="3">
        <v>10095509</v>
      </c>
      <c r="F494" s="3"/>
    </row>
    <row r="495" spans="1:6" x14ac:dyDescent="0.25">
      <c r="A495" t="s">
        <v>96</v>
      </c>
      <c r="B495" t="s">
        <v>97</v>
      </c>
      <c r="C495" t="s">
        <v>73</v>
      </c>
      <c r="D495">
        <v>2007</v>
      </c>
      <c r="E495" s="3">
        <v>10356451</v>
      </c>
      <c r="F495" s="3"/>
    </row>
    <row r="496" spans="1:6" x14ac:dyDescent="0.25">
      <c r="A496" t="s">
        <v>96</v>
      </c>
      <c r="B496" t="s">
        <v>97</v>
      </c>
      <c r="C496" t="s">
        <v>73</v>
      </c>
      <c r="D496">
        <v>2008</v>
      </c>
      <c r="E496" s="3">
        <v>10669194</v>
      </c>
      <c r="F496" s="3"/>
    </row>
    <row r="497" spans="1:6" x14ac:dyDescent="0.25">
      <c r="A497" t="s">
        <v>96</v>
      </c>
      <c r="B497" t="s">
        <v>97</v>
      </c>
      <c r="C497" t="s">
        <v>73</v>
      </c>
      <c r="D497">
        <v>2009</v>
      </c>
      <c r="E497" s="3">
        <v>10519532</v>
      </c>
      <c r="F497" s="3"/>
    </row>
    <row r="498" spans="1:6" x14ac:dyDescent="0.25">
      <c r="A498" t="s">
        <v>96</v>
      </c>
      <c r="B498" t="s">
        <v>97</v>
      </c>
      <c r="C498" t="s">
        <v>73</v>
      </c>
      <c r="D498">
        <v>2010</v>
      </c>
      <c r="E498" s="3">
        <v>10415977</v>
      </c>
      <c r="F498" s="3"/>
    </row>
    <row r="499" spans="1:6" x14ac:dyDescent="0.25">
      <c r="A499" t="s">
        <v>96</v>
      </c>
      <c r="B499" t="s">
        <v>97</v>
      </c>
      <c r="C499" t="s">
        <v>73</v>
      </c>
      <c r="D499">
        <v>2011</v>
      </c>
      <c r="E499" s="3">
        <v>10365523</v>
      </c>
      <c r="F499" s="3"/>
    </row>
    <row r="500" spans="1:6" x14ac:dyDescent="0.25">
      <c r="A500" t="s">
        <v>96</v>
      </c>
      <c r="B500" t="s">
        <v>97</v>
      </c>
      <c r="C500" t="s">
        <v>73</v>
      </c>
      <c r="D500">
        <v>2012</v>
      </c>
      <c r="E500" s="3">
        <v>10360177</v>
      </c>
      <c r="F500" s="3"/>
    </row>
    <row r="501" spans="1:6" x14ac:dyDescent="0.25">
      <c r="A501" t="s">
        <v>96</v>
      </c>
      <c r="B501" t="s">
        <v>97</v>
      </c>
      <c r="C501" t="s">
        <v>73</v>
      </c>
      <c r="D501">
        <v>2013</v>
      </c>
      <c r="E501" s="3">
        <v>10461550</v>
      </c>
      <c r="F501" s="3"/>
    </row>
    <row r="502" spans="1:6" x14ac:dyDescent="0.25">
      <c r="A502" t="s">
        <v>96</v>
      </c>
      <c r="B502" t="s">
        <v>97</v>
      </c>
      <c r="C502" t="s">
        <v>73</v>
      </c>
      <c r="D502">
        <v>2014</v>
      </c>
      <c r="E502" s="3">
        <v>10485742</v>
      </c>
      <c r="F502" s="3"/>
    </row>
    <row r="503" spans="1:6" x14ac:dyDescent="0.25">
      <c r="A503" t="s">
        <v>96</v>
      </c>
      <c r="B503" t="s">
        <v>97</v>
      </c>
      <c r="C503" t="s">
        <v>73</v>
      </c>
      <c r="D503">
        <v>2015</v>
      </c>
      <c r="E503" s="3">
        <v>10743029</v>
      </c>
      <c r="F503" s="3"/>
    </row>
    <row r="504" spans="1:6" x14ac:dyDescent="0.25">
      <c r="A504" t="s">
        <v>96</v>
      </c>
      <c r="B504" t="s">
        <v>97</v>
      </c>
      <c r="C504" t="s">
        <v>73</v>
      </c>
      <c r="D504">
        <v>2016</v>
      </c>
      <c r="E504" s="3">
        <v>10958121</v>
      </c>
      <c r="F504" s="3"/>
    </row>
    <row r="505" spans="1:6" x14ac:dyDescent="0.25">
      <c r="A505" t="s">
        <v>96</v>
      </c>
      <c r="B505" t="s">
        <v>97</v>
      </c>
      <c r="C505" t="s">
        <v>73</v>
      </c>
      <c r="D505">
        <v>2017</v>
      </c>
      <c r="E505" s="3">
        <v>11304238</v>
      </c>
      <c r="F505" s="3"/>
    </row>
    <row r="506" spans="1:6" x14ac:dyDescent="0.25">
      <c r="A506" t="s">
        <v>96</v>
      </c>
      <c r="B506" t="s">
        <v>97</v>
      </c>
      <c r="C506" t="s">
        <v>73</v>
      </c>
      <c r="D506">
        <v>2018</v>
      </c>
      <c r="E506" s="3">
        <v>11514053</v>
      </c>
      <c r="F506" s="3"/>
    </row>
    <row r="507" spans="1:6" x14ac:dyDescent="0.25">
      <c r="A507" t="s">
        <v>96</v>
      </c>
      <c r="B507" t="s">
        <v>97</v>
      </c>
      <c r="C507" t="s">
        <v>73</v>
      </c>
      <c r="D507">
        <v>2019</v>
      </c>
      <c r="E507" s="3">
        <v>11049394</v>
      </c>
      <c r="F507" s="3"/>
    </row>
    <row r="508" spans="1:6" x14ac:dyDescent="0.25">
      <c r="A508" t="s">
        <v>96</v>
      </c>
      <c r="B508" t="s">
        <v>97</v>
      </c>
      <c r="C508" t="s">
        <v>73</v>
      </c>
      <c r="D508">
        <v>2020</v>
      </c>
      <c r="E508" s="3">
        <v>10034384</v>
      </c>
      <c r="F508" s="3"/>
    </row>
    <row r="509" spans="1:6" x14ac:dyDescent="0.25">
      <c r="A509" t="s">
        <v>96</v>
      </c>
      <c r="B509" t="s">
        <v>97</v>
      </c>
      <c r="C509" t="s">
        <v>73</v>
      </c>
      <c r="D509">
        <v>2021</v>
      </c>
      <c r="E509" s="3">
        <v>10463770</v>
      </c>
      <c r="F509" s="3"/>
    </row>
    <row r="510" spans="1:6" x14ac:dyDescent="0.25">
      <c r="A510" t="s">
        <v>96</v>
      </c>
      <c r="B510" t="s">
        <v>97</v>
      </c>
      <c r="C510" t="s">
        <v>73</v>
      </c>
      <c r="D510">
        <v>2022</v>
      </c>
      <c r="E510" s="3">
        <v>11079781</v>
      </c>
      <c r="F510" s="3"/>
    </row>
    <row r="511" spans="1:6" x14ac:dyDescent="0.25">
      <c r="A511" t="s">
        <v>96</v>
      </c>
      <c r="B511" t="s">
        <v>97</v>
      </c>
      <c r="C511" t="s">
        <v>73</v>
      </c>
      <c r="D511">
        <v>2023</v>
      </c>
      <c r="E511" s="3">
        <v>11148529</v>
      </c>
      <c r="F511" s="3"/>
    </row>
    <row r="512" spans="1:6" x14ac:dyDescent="0.25">
      <c r="A512" t="s">
        <v>96</v>
      </c>
      <c r="B512" t="s">
        <v>97</v>
      </c>
      <c r="C512" t="s">
        <v>50</v>
      </c>
      <c r="D512">
        <v>1990</v>
      </c>
      <c r="E512" s="3">
        <v>34886195</v>
      </c>
      <c r="F512" s="3">
        <v>3513974</v>
      </c>
    </row>
    <row r="513" spans="1:6" x14ac:dyDescent="0.25">
      <c r="A513" t="s">
        <v>96</v>
      </c>
      <c r="B513" t="s">
        <v>97</v>
      </c>
      <c r="C513" t="s">
        <v>50</v>
      </c>
      <c r="D513">
        <v>1991</v>
      </c>
      <c r="E513" s="3">
        <v>35610243</v>
      </c>
      <c r="F513" s="3">
        <v>3534234.9999999995</v>
      </c>
    </row>
    <row r="514" spans="1:6" x14ac:dyDescent="0.25">
      <c r="A514" t="s">
        <v>96</v>
      </c>
      <c r="B514" t="s">
        <v>97</v>
      </c>
      <c r="C514" t="s">
        <v>50</v>
      </c>
      <c r="D514">
        <v>1992</v>
      </c>
      <c r="E514" s="3">
        <v>35102296</v>
      </c>
      <c r="F514" s="3">
        <v>3558430.0000000005</v>
      </c>
    </row>
    <row r="515" spans="1:6" x14ac:dyDescent="0.25">
      <c r="A515" t="s">
        <v>96</v>
      </c>
      <c r="B515" t="s">
        <v>97</v>
      </c>
      <c r="C515" t="s">
        <v>50</v>
      </c>
      <c r="D515">
        <v>1993</v>
      </c>
      <c r="E515" s="3">
        <v>36128722</v>
      </c>
      <c r="F515" s="3">
        <v>3576260.9999999995</v>
      </c>
    </row>
    <row r="516" spans="1:6" x14ac:dyDescent="0.25">
      <c r="A516" t="s">
        <v>96</v>
      </c>
      <c r="B516" t="s">
        <v>97</v>
      </c>
      <c r="C516" t="s">
        <v>50</v>
      </c>
      <c r="D516">
        <v>1994</v>
      </c>
      <c r="E516" s="3">
        <v>37197496</v>
      </c>
      <c r="F516" s="3">
        <v>3590385.9999999995</v>
      </c>
    </row>
    <row r="517" spans="1:6" x14ac:dyDescent="0.25">
      <c r="A517" t="s">
        <v>96</v>
      </c>
      <c r="B517" t="s">
        <v>97</v>
      </c>
      <c r="C517" t="s">
        <v>50</v>
      </c>
      <c r="D517">
        <v>1995</v>
      </c>
      <c r="E517" s="3">
        <v>39400507</v>
      </c>
      <c r="F517" s="3">
        <v>3608841.0000000005</v>
      </c>
    </row>
    <row r="518" spans="1:6" x14ac:dyDescent="0.25">
      <c r="A518" t="s">
        <v>96</v>
      </c>
      <c r="B518" t="s">
        <v>97</v>
      </c>
      <c r="C518" t="s">
        <v>50</v>
      </c>
      <c r="D518">
        <v>1996</v>
      </c>
      <c r="E518" s="3">
        <v>40796964</v>
      </c>
      <c r="F518" s="3">
        <v>3637510</v>
      </c>
    </row>
    <row r="519" spans="1:6" x14ac:dyDescent="0.25">
      <c r="A519" t="s">
        <v>96</v>
      </c>
      <c r="B519" t="s">
        <v>97</v>
      </c>
      <c r="C519" t="s">
        <v>50</v>
      </c>
      <c r="D519">
        <v>1997</v>
      </c>
      <c r="E519" s="3">
        <v>41709735</v>
      </c>
      <c r="F519" s="3">
        <v>3674171.0000000005</v>
      </c>
    </row>
    <row r="520" spans="1:6" x14ac:dyDescent="0.25">
      <c r="A520" t="s">
        <v>96</v>
      </c>
      <c r="B520" t="s">
        <v>97</v>
      </c>
      <c r="C520" t="s">
        <v>50</v>
      </c>
      <c r="D520">
        <v>1998</v>
      </c>
      <c r="E520" s="3">
        <v>43720872</v>
      </c>
      <c r="F520" s="3">
        <v>3712696</v>
      </c>
    </row>
    <row r="521" spans="1:6" x14ac:dyDescent="0.25">
      <c r="A521" t="s">
        <v>96</v>
      </c>
      <c r="B521" t="s">
        <v>97</v>
      </c>
      <c r="C521" t="s">
        <v>50</v>
      </c>
      <c r="D521">
        <v>1999</v>
      </c>
      <c r="E521" s="3">
        <v>45807025</v>
      </c>
      <c r="F521" s="3">
        <v>3754786.0000000005</v>
      </c>
    </row>
    <row r="522" spans="1:6" x14ac:dyDescent="0.25">
      <c r="A522" t="s">
        <v>96</v>
      </c>
      <c r="B522" t="s">
        <v>97</v>
      </c>
      <c r="C522" t="s">
        <v>50</v>
      </c>
      <c r="D522">
        <v>2000</v>
      </c>
      <c r="E522" s="3">
        <v>49403615</v>
      </c>
      <c r="F522" s="3">
        <v>3805174.0000000005</v>
      </c>
    </row>
    <row r="523" spans="1:6" x14ac:dyDescent="0.25">
      <c r="A523" t="s">
        <v>96</v>
      </c>
      <c r="B523" t="s">
        <v>97</v>
      </c>
      <c r="C523" t="s">
        <v>50</v>
      </c>
      <c r="D523">
        <v>2001</v>
      </c>
      <c r="E523" s="3">
        <v>53236582</v>
      </c>
      <c r="F523" s="3">
        <v>3866243.0000000005</v>
      </c>
    </row>
    <row r="524" spans="1:6" x14ac:dyDescent="0.25">
      <c r="A524" t="s">
        <v>96</v>
      </c>
      <c r="B524" t="s">
        <v>97</v>
      </c>
      <c r="C524" t="s">
        <v>50</v>
      </c>
      <c r="D524">
        <v>2002</v>
      </c>
      <c r="E524" s="3">
        <v>51726546</v>
      </c>
      <c r="F524" s="3">
        <v>3931946.9999999995</v>
      </c>
    </row>
    <row r="525" spans="1:6" x14ac:dyDescent="0.25">
      <c r="A525" t="s">
        <v>96</v>
      </c>
      <c r="B525" t="s">
        <v>97</v>
      </c>
      <c r="C525" t="s">
        <v>50</v>
      </c>
      <c r="D525">
        <v>2003</v>
      </c>
      <c r="E525" s="3">
        <v>51680791</v>
      </c>
      <c r="F525" s="3">
        <v>3996520.9999999995</v>
      </c>
    </row>
    <row r="526" spans="1:6" x14ac:dyDescent="0.25">
      <c r="A526" t="s">
        <v>96</v>
      </c>
      <c r="B526" t="s">
        <v>97</v>
      </c>
      <c r="C526" t="s">
        <v>50</v>
      </c>
      <c r="D526">
        <v>2004</v>
      </c>
      <c r="E526" s="3">
        <v>50799261</v>
      </c>
      <c r="F526" s="3">
        <v>4070262</v>
      </c>
    </row>
    <row r="527" spans="1:6" x14ac:dyDescent="0.25">
      <c r="A527" t="s">
        <v>96</v>
      </c>
      <c r="B527" t="s">
        <v>97</v>
      </c>
      <c r="C527" t="s">
        <v>50</v>
      </c>
      <c r="D527">
        <v>2005</v>
      </c>
      <c r="E527" s="3">
        <v>53109242</v>
      </c>
      <c r="F527" s="3">
        <v>4159913.9999999995</v>
      </c>
    </row>
    <row r="528" spans="1:6" x14ac:dyDescent="0.25">
      <c r="A528" t="s">
        <v>96</v>
      </c>
      <c r="B528" t="s">
        <v>97</v>
      </c>
      <c r="C528" t="s">
        <v>50</v>
      </c>
      <c r="D528">
        <v>2006</v>
      </c>
      <c r="E528" s="3">
        <v>52982902</v>
      </c>
      <c r="F528" s="3">
        <v>4274137.0000000009</v>
      </c>
    </row>
    <row r="529" spans="1:6" x14ac:dyDescent="0.25">
      <c r="A529" t="s">
        <v>96</v>
      </c>
      <c r="B529" t="s">
        <v>97</v>
      </c>
      <c r="C529" t="s">
        <v>50</v>
      </c>
      <c r="D529">
        <v>2007</v>
      </c>
      <c r="E529" s="3">
        <v>52226878</v>
      </c>
      <c r="F529" s="3">
        <v>4398942</v>
      </c>
    </row>
    <row r="530" spans="1:6" x14ac:dyDescent="0.25">
      <c r="A530" t="s">
        <v>96</v>
      </c>
      <c r="B530" t="s">
        <v>97</v>
      </c>
      <c r="C530" t="s">
        <v>50</v>
      </c>
      <c r="D530">
        <v>2008</v>
      </c>
      <c r="E530" s="3">
        <v>50899074</v>
      </c>
      <c r="F530" s="3">
        <v>4489544</v>
      </c>
    </row>
    <row r="531" spans="1:6" x14ac:dyDescent="0.25">
      <c r="A531" t="s">
        <v>96</v>
      </c>
      <c r="B531" t="s">
        <v>97</v>
      </c>
      <c r="C531" t="s">
        <v>50</v>
      </c>
      <c r="D531">
        <v>2009</v>
      </c>
      <c r="E531" s="3">
        <v>44801427</v>
      </c>
      <c r="F531" s="3">
        <v>4535375</v>
      </c>
    </row>
    <row r="532" spans="1:6" x14ac:dyDescent="0.25">
      <c r="A532" t="s">
        <v>96</v>
      </c>
      <c r="B532" t="s">
        <v>97</v>
      </c>
      <c r="C532" t="s">
        <v>50</v>
      </c>
      <c r="D532">
        <v>2010</v>
      </c>
      <c r="E532" s="3">
        <v>45342696</v>
      </c>
      <c r="F532" s="3">
        <v>4560155</v>
      </c>
    </row>
    <row r="533" spans="1:6" x14ac:dyDescent="0.25">
      <c r="A533" t="s">
        <v>96</v>
      </c>
      <c r="B533" t="s">
        <v>97</v>
      </c>
      <c r="C533" t="s">
        <v>50</v>
      </c>
      <c r="D533">
        <v>2011</v>
      </c>
      <c r="E533" s="3">
        <v>40609727</v>
      </c>
      <c r="F533" s="3">
        <v>4580084</v>
      </c>
    </row>
    <row r="534" spans="1:6" x14ac:dyDescent="0.25">
      <c r="A534" t="s">
        <v>96</v>
      </c>
      <c r="B534" t="s">
        <v>97</v>
      </c>
      <c r="C534" t="s">
        <v>50</v>
      </c>
      <c r="D534">
        <v>2012</v>
      </c>
      <c r="E534" s="3">
        <v>39751657</v>
      </c>
      <c r="F534" s="3">
        <v>4599533</v>
      </c>
    </row>
    <row r="535" spans="1:6" x14ac:dyDescent="0.25">
      <c r="A535" t="s">
        <v>96</v>
      </c>
      <c r="B535" t="s">
        <v>97</v>
      </c>
      <c r="C535" t="s">
        <v>50</v>
      </c>
      <c r="D535">
        <v>2013</v>
      </c>
      <c r="E535" s="3">
        <v>39732761</v>
      </c>
      <c r="F535" s="3">
        <v>4623816</v>
      </c>
    </row>
    <row r="536" spans="1:6" x14ac:dyDescent="0.25">
      <c r="A536" t="s">
        <v>96</v>
      </c>
      <c r="B536" t="s">
        <v>97</v>
      </c>
      <c r="C536" t="s">
        <v>50</v>
      </c>
      <c r="D536">
        <v>2014</v>
      </c>
      <c r="E536" s="3">
        <v>39722249</v>
      </c>
      <c r="F536" s="3">
        <v>4657740</v>
      </c>
    </row>
    <row r="537" spans="1:6" x14ac:dyDescent="0.25">
      <c r="A537" t="s">
        <v>96</v>
      </c>
      <c r="B537" t="s">
        <v>97</v>
      </c>
      <c r="C537" t="s">
        <v>50</v>
      </c>
      <c r="D537">
        <v>2015</v>
      </c>
      <c r="E537" s="3">
        <v>41847783</v>
      </c>
      <c r="F537" s="3">
        <v>4701957</v>
      </c>
    </row>
    <row r="538" spans="1:6" x14ac:dyDescent="0.25">
      <c r="A538" t="s">
        <v>96</v>
      </c>
      <c r="B538" t="s">
        <v>97</v>
      </c>
      <c r="C538" t="s">
        <v>50</v>
      </c>
      <c r="D538">
        <v>2016</v>
      </c>
      <c r="E538" s="3">
        <v>42699884</v>
      </c>
      <c r="F538" s="3">
        <v>4755335</v>
      </c>
    </row>
    <row r="539" spans="1:6" x14ac:dyDescent="0.25">
      <c r="A539" t="s">
        <v>96</v>
      </c>
      <c r="B539" t="s">
        <v>97</v>
      </c>
      <c r="C539" t="s">
        <v>50</v>
      </c>
      <c r="D539">
        <v>2017</v>
      </c>
      <c r="E539" s="3">
        <v>43522153</v>
      </c>
      <c r="F539" s="3">
        <v>4807388</v>
      </c>
    </row>
    <row r="540" spans="1:6" x14ac:dyDescent="0.25">
      <c r="A540" t="s">
        <v>96</v>
      </c>
      <c r="B540" t="s">
        <v>97</v>
      </c>
      <c r="C540" t="s">
        <v>50</v>
      </c>
      <c r="D540">
        <v>2018</v>
      </c>
      <c r="E540" s="3">
        <v>42862150</v>
      </c>
      <c r="F540" s="3">
        <v>4867316</v>
      </c>
    </row>
    <row r="541" spans="1:6" x14ac:dyDescent="0.25">
      <c r="A541" t="s">
        <v>96</v>
      </c>
      <c r="B541" t="s">
        <v>97</v>
      </c>
      <c r="C541" t="s">
        <v>50</v>
      </c>
      <c r="D541">
        <v>2019</v>
      </c>
      <c r="E541" s="3">
        <v>41245977</v>
      </c>
      <c r="F541" s="3">
        <v>4934340</v>
      </c>
    </row>
    <row r="542" spans="1:6" x14ac:dyDescent="0.25">
      <c r="A542" t="s">
        <v>96</v>
      </c>
      <c r="B542" t="s">
        <v>97</v>
      </c>
      <c r="C542" t="s">
        <v>50</v>
      </c>
      <c r="D542">
        <v>2020</v>
      </c>
      <c r="E542" s="3">
        <v>37607970</v>
      </c>
      <c r="F542" s="3">
        <v>4985382.0000000009</v>
      </c>
    </row>
    <row r="543" spans="1:6" x14ac:dyDescent="0.25">
      <c r="A543" t="s">
        <v>96</v>
      </c>
      <c r="B543" t="s">
        <v>97</v>
      </c>
      <c r="C543" t="s">
        <v>50</v>
      </c>
      <c r="D543">
        <v>2021</v>
      </c>
      <c r="E543" s="3">
        <v>39776072</v>
      </c>
      <c r="F543" s="3">
        <v>5033164.0000000009</v>
      </c>
    </row>
    <row r="544" spans="1:6" x14ac:dyDescent="0.25">
      <c r="A544" t="s">
        <v>96</v>
      </c>
      <c r="B544" t="s">
        <v>97</v>
      </c>
      <c r="C544" t="s">
        <v>50</v>
      </c>
      <c r="D544">
        <v>2022</v>
      </c>
      <c r="E544" s="3">
        <v>39870772</v>
      </c>
      <c r="F544" s="3">
        <v>5165700</v>
      </c>
    </row>
    <row r="545" spans="1:6" x14ac:dyDescent="0.25">
      <c r="A545" t="s">
        <v>96</v>
      </c>
      <c r="B545" t="s">
        <v>97</v>
      </c>
      <c r="C545" t="s">
        <v>50</v>
      </c>
      <c r="D545">
        <v>2023</v>
      </c>
      <c r="E545" s="3">
        <v>37328797</v>
      </c>
      <c r="F545" s="3"/>
    </row>
    <row r="546" spans="1:6" x14ac:dyDescent="0.25">
      <c r="A546" t="s">
        <v>96</v>
      </c>
      <c r="B546" t="s">
        <v>97</v>
      </c>
      <c r="C546" t="s">
        <v>56</v>
      </c>
      <c r="D546">
        <v>1990</v>
      </c>
      <c r="E546" s="3">
        <v>441501077</v>
      </c>
      <c r="F546" s="3">
        <v>56719240</v>
      </c>
    </row>
    <row r="547" spans="1:6" x14ac:dyDescent="0.25">
      <c r="A547" t="s">
        <v>96</v>
      </c>
      <c r="B547" t="s">
        <v>97</v>
      </c>
      <c r="C547" t="s">
        <v>56</v>
      </c>
      <c r="D547">
        <v>1991</v>
      </c>
      <c r="E547" s="3">
        <v>426518966</v>
      </c>
      <c r="F547" s="3">
        <v>56758521</v>
      </c>
    </row>
    <row r="548" spans="1:6" x14ac:dyDescent="0.25">
      <c r="A548" t="s">
        <v>96</v>
      </c>
      <c r="B548" t="s">
        <v>97</v>
      </c>
      <c r="C548" t="s">
        <v>56</v>
      </c>
      <c r="D548">
        <v>1992</v>
      </c>
      <c r="E548" s="3">
        <v>428605199</v>
      </c>
      <c r="F548" s="3">
        <v>56797086.999999993</v>
      </c>
    </row>
    <row r="549" spans="1:6" x14ac:dyDescent="0.25">
      <c r="A549" t="s">
        <v>96</v>
      </c>
      <c r="B549" t="s">
        <v>97</v>
      </c>
      <c r="C549" t="s">
        <v>56</v>
      </c>
      <c r="D549">
        <v>1993</v>
      </c>
      <c r="E549" s="3">
        <v>433597867</v>
      </c>
      <c r="F549" s="3">
        <v>56831821</v>
      </c>
    </row>
    <row r="550" spans="1:6" x14ac:dyDescent="0.25">
      <c r="A550" t="s">
        <v>96</v>
      </c>
      <c r="B550" t="s">
        <v>97</v>
      </c>
      <c r="C550" t="s">
        <v>56</v>
      </c>
      <c r="D550">
        <v>1994</v>
      </c>
      <c r="E550" s="3">
        <v>415383375</v>
      </c>
      <c r="F550" s="3">
        <v>56843400</v>
      </c>
    </row>
    <row r="551" spans="1:6" x14ac:dyDescent="0.25">
      <c r="A551" t="s">
        <v>96</v>
      </c>
      <c r="B551" t="s">
        <v>97</v>
      </c>
      <c r="C551" t="s">
        <v>56</v>
      </c>
      <c r="D551">
        <v>1995</v>
      </c>
      <c r="E551" s="3">
        <v>433981723</v>
      </c>
      <c r="F551" s="3">
        <v>56844303</v>
      </c>
    </row>
    <row r="552" spans="1:6" x14ac:dyDescent="0.25">
      <c r="A552" t="s">
        <v>96</v>
      </c>
      <c r="B552" t="s">
        <v>97</v>
      </c>
      <c r="C552" t="s">
        <v>56</v>
      </c>
      <c r="D552">
        <v>1996</v>
      </c>
      <c r="E552" s="3">
        <v>426174516</v>
      </c>
      <c r="F552" s="3">
        <v>56860281</v>
      </c>
    </row>
    <row r="553" spans="1:6" x14ac:dyDescent="0.25">
      <c r="A553" t="s">
        <v>96</v>
      </c>
      <c r="B553" t="s">
        <v>97</v>
      </c>
      <c r="C553" t="s">
        <v>56</v>
      </c>
      <c r="D553">
        <v>1997</v>
      </c>
      <c r="E553" s="3">
        <v>440192008</v>
      </c>
      <c r="F553" s="3">
        <v>56890372</v>
      </c>
    </row>
    <row r="554" spans="1:6" x14ac:dyDescent="0.25">
      <c r="A554" t="s">
        <v>96</v>
      </c>
      <c r="B554" t="s">
        <v>97</v>
      </c>
      <c r="C554" t="s">
        <v>56</v>
      </c>
      <c r="D554">
        <v>1998</v>
      </c>
      <c r="E554" s="3">
        <v>455957095</v>
      </c>
      <c r="F554" s="3">
        <v>56906744</v>
      </c>
    </row>
    <row r="555" spans="1:6" x14ac:dyDescent="0.25">
      <c r="A555" t="s">
        <v>96</v>
      </c>
      <c r="B555" t="s">
        <v>97</v>
      </c>
      <c r="C555" t="s">
        <v>56</v>
      </c>
      <c r="D555">
        <v>1999</v>
      </c>
      <c r="E555" s="3">
        <v>451918934</v>
      </c>
      <c r="F555" s="3">
        <v>56916316.999999993</v>
      </c>
    </row>
    <row r="556" spans="1:6" x14ac:dyDescent="0.25">
      <c r="A556" t="s">
        <v>96</v>
      </c>
      <c r="B556" t="s">
        <v>97</v>
      </c>
      <c r="C556" t="s">
        <v>56</v>
      </c>
      <c r="D556">
        <v>2000</v>
      </c>
      <c r="E556" s="3">
        <v>460094329</v>
      </c>
      <c r="F556" s="3">
        <v>56942108</v>
      </c>
    </row>
    <row r="557" spans="1:6" x14ac:dyDescent="0.25">
      <c r="A557" t="s">
        <v>96</v>
      </c>
      <c r="B557" t="s">
        <v>97</v>
      </c>
      <c r="C557" t="s">
        <v>56</v>
      </c>
      <c r="D557">
        <v>2001</v>
      </c>
      <c r="E557" s="3">
        <v>451004034</v>
      </c>
      <c r="F557" s="3">
        <v>56974100</v>
      </c>
    </row>
    <row r="558" spans="1:6" x14ac:dyDescent="0.25">
      <c r="A558" t="s">
        <v>96</v>
      </c>
      <c r="B558" t="s">
        <v>97</v>
      </c>
      <c r="C558" t="s">
        <v>56</v>
      </c>
      <c r="D558">
        <v>2002</v>
      </c>
      <c r="E558" s="3">
        <v>454013103</v>
      </c>
      <c r="F558" s="3">
        <v>57059007</v>
      </c>
    </row>
    <row r="559" spans="1:6" x14ac:dyDescent="0.25">
      <c r="A559" t="s">
        <v>96</v>
      </c>
      <c r="B559" t="s">
        <v>97</v>
      </c>
      <c r="C559" t="s">
        <v>56</v>
      </c>
      <c r="D559">
        <v>2003</v>
      </c>
      <c r="E559" s="3">
        <v>481559536</v>
      </c>
      <c r="F559" s="3">
        <v>57313203</v>
      </c>
    </row>
    <row r="560" spans="1:6" x14ac:dyDescent="0.25">
      <c r="A560" t="s">
        <v>96</v>
      </c>
      <c r="B560" t="s">
        <v>97</v>
      </c>
      <c r="C560" t="s">
        <v>56</v>
      </c>
      <c r="D560">
        <v>2004</v>
      </c>
      <c r="E560" s="3">
        <v>481537364</v>
      </c>
      <c r="F560" s="3">
        <v>57685327.000000007</v>
      </c>
    </row>
    <row r="561" spans="1:6" x14ac:dyDescent="0.25">
      <c r="A561" t="s">
        <v>96</v>
      </c>
      <c r="B561" t="s">
        <v>97</v>
      </c>
      <c r="C561" t="s">
        <v>56</v>
      </c>
      <c r="D561">
        <v>2005</v>
      </c>
      <c r="E561" s="3">
        <v>482062057</v>
      </c>
      <c r="F561" s="3">
        <v>57969484</v>
      </c>
    </row>
    <row r="562" spans="1:6" x14ac:dyDescent="0.25">
      <c r="A562" t="s">
        <v>96</v>
      </c>
      <c r="B562" t="s">
        <v>97</v>
      </c>
      <c r="C562" t="s">
        <v>56</v>
      </c>
      <c r="D562">
        <v>2006</v>
      </c>
      <c r="E562" s="3">
        <v>477399425</v>
      </c>
      <c r="F562" s="3">
        <v>58143979.000000007</v>
      </c>
    </row>
    <row r="563" spans="1:6" x14ac:dyDescent="0.25">
      <c r="A563" t="s">
        <v>96</v>
      </c>
      <c r="B563" t="s">
        <v>97</v>
      </c>
      <c r="C563" t="s">
        <v>56</v>
      </c>
      <c r="D563">
        <v>2007</v>
      </c>
      <c r="E563" s="3">
        <v>493548388</v>
      </c>
      <c r="F563" s="3">
        <v>58438310.000000007</v>
      </c>
    </row>
    <row r="564" spans="1:6" x14ac:dyDescent="0.25">
      <c r="A564" t="s">
        <v>96</v>
      </c>
      <c r="B564" t="s">
        <v>97</v>
      </c>
      <c r="C564" t="s">
        <v>56</v>
      </c>
      <c r="D564">
        <v>2008</v>
      </c>
      <c r="E564" s="3">
        <v>464669612</v>
      </c>
      <c r="F564" s="3">
        <v>58826731</v>
      </c>
    </row>
    <row r="565" spans="1:6" x14ac:dyDescent="0.25">
      <c r="A565" t="s">
        <v>96</v>
      </c>
      <c r="B565" t="s">
        <v>97</v>
      </c>
      <c r="C565" t="s">
        <v>56</v>
      </c>
      <c r="D565">
        <v>2009</v>
      </c>
      <c r="E565" s="3">
        <v>405107849</v>
      </c>
      <c r="F565" s="3">
        <v>59095365.000000007</v>
      </c>
    </row>
    <row r="566" spans="1:6" x14ac:dyDescent="0.25">
      <c r="A566" t="s">
        <v>96</v>
      </c>
      <c r="B566" t="s">
        <v>97</v>
      </c>
      <c r="C566" t="s">
        <v>56</v>
      </c>
      <c r="D566">
        <v>2010</v>
      </c>
      <c r="E566" s="3">
        <v>412333655</v>
      </c>
      <c r="F566" s="3">
        <v>59277417.000000007</v>
      </c>
    </row>
    <row r="567" spans="1:6" x14ac:dyDescent="0.25">
      <c r="A567" t="s">
        <v>96</v>
      </c>
      <c r="B567" t="s">
        <v>97</v>
      </c>
      <c r="C567" t="s">
        <v>56</v>
      </c>
      <c r="D567">
        <v>2011</v>
      </c>
      <c r="E567" s="3">
        <v>406277676</v>
      </c>
      <c r="F567" s="3">
        <v>59379449</v>
      </c>
    </row>
    <row r="568" spans="1:6" x14ac:dyDescent="0.25">
      <c r="A568" t="s">
        <v>96</v>
      </c>
      <c r="B568" t="s">
        <v>97</v>
      </c>
      <c r="C568" t="s">
        <v>56</v>
      </c>
      <c r="D568">
        <v>2012</v>
      </c>
      <c r="E568" s="3">
        <v>394210349</v>
      </c>
      <c r="F568" s="3">
        <v>59539717</v>
      </c>
    </row>
    <row r="569" spans="1:6" x14ac:dyDescent="0.25">
      <c r="A569" t="s">
        <v>96</v>
      </c>
      <c r="B569" t="s">
        <v>97</v>
      </c>
      <c r="C569" t="s">
        <v>56</v>
      </c>
      <c r="D569">
        <v>2013</v>
      </c>
      <c r="E569" s="3">
        <v>344242618</v>
      </c>
      <c r="F569" s="3">
        <v>60233948</v>
      </c>
    </row>
    <row r="570" spans="1:6" x14ac:dyDescent="0.25">
      <c r="A570" t="s">
        <v>96</v>
      </c>
      <c r="B570" t="s">
        <v>97</v>
      </c>
      <c r="C570" t="s">
        <v>56</v>
      </c>
      <c r="D570">
        <v>2014</v>
      </c>
      <c r="E570" s="3">
        <v>322717401</v>
      </c>
      <c r="F570" s="3">
        <v>60789140</v>
      </c>
    </row>
    <row r="571" spans="1:6" x14ac:dyDescent="0.25">
      <c r="A571" t="s">
        <v>96</v>
      </c>
      <c r="B571" t="s">
        <v>97</v>
      </c>
      <c r="C571" t="s">
        <v>56</v>
      </c>
      <c r="D571">
        <v>2015</v>
      </c>
      <c r="E571" s="3">
        <v>333463758</v>
      </c>
      <c r="F571" s="3">
        <v>60730582</v>
      </c>
    </row>
    <row r="572" spans="1:6" x14ac:dyDescent="0.25">
      <c r="A572" t="s">
        <v>96</v>
      </c>
      <c r="B572" t="s">
        <v>97</v>
      </c>
      <c r="C572" t="s">
        <v>56</v>
      </c>
      <c r="D572">
        <v>2016</v>
      </c>
      <c r="E572" s="3">
        <v>329646988</v>
      </c>
      <c r="F572" s="3">
        <v>60627498</v>
      </c>
    </row>
    <row r="573" spans="1:6" x14ac:dyDescent="0.25">
      <c r="A573" t="s">
        <v>96</v>
      </c>
      <c r="B573" t="s">
        <v>97</v>
      </c>
      <c r="C573" t="s">
        <v>56</v>
      </c>
      <c r="D573">
        <v>2017</v>
      </c>
      <c r="E573" s="3">
        <v>341709107</v>
      </c>
      <c r="F573" s="3">
        <v>60536709</v>
      </c>
    </row>
    <row r="574" spans="1:6" x14ac:dyDescent="0.25">
      <c r="A574" t="s">
        <v>96</v>
      </c>
      <c r="B574" t="s">
        <v>97</v>
      </c>
      <c r="C574" t="s">
        <v>56</v>
      </c>
      <c r="D574">
        <v>2018</v>
      </c>
      <c r="E574" s="3">
        <v>317069963</v>
      </c>
      <c r="F574" s="3">
        <v>60421760</v>
      </c>
    </row>
    <row r="575" spans="1:6" x14ac:dyDescent="0.25">
      <c r="A575" t="s">
        <v>96</v>
      </c>
      <c r="B575" t="s">
        <v>97</v>
      </c>
      <c r="C575" t="s">
        <v>56</v>
      </c>
      <c r="D575">
        <v>2019</v>
      </c>
      <c r="E575" s="3">
        <v>309250812</v>
      </c>
      <c r="F575" s="3">
        <v>59729081</v>
      </c>
    </row>
    <row r="576" spans="1:6" x14ac:dyDescent="0.25">
      <c r="A576" t="s">
        <v>96</v>
      </c>
      <c r="B576" t="s">
        <v>97</v>
      </c>
      <c r="C576" t="s">
        <v>56</v>
      </c>
      <c r="D576">
        <v>2020</v>
      </c>
      <c r="E576" s="3">
        <v>270105304</v>
      </c>
      <c r="F576" s="3">
        <v>59438851</v>
      </c>
    </row>
    <row r="577" spans="1:6" x14ac:dyDescent="0.25">
      <c r="A577" t="s">
        <v>96</v>
      </c>
      <c r="B577" t="s">
        <v>97</v>
      </c>
      <c r="C577" t="s">
        <v>56</v>
      </c>
      <c r="D577">
        <v>2021</v>
      </c>
      <c r="E577" s="3">
        <v>307260102</v>
      </c>
      <c r="F577" s="3">
        <v>59133173</v>
      </c>
    </row>
    <row r="578" spans="1:6" x14ac:dyDescent="0.25">
      <c r="A578" t="s">
        <v>96</v>
      </c>
      <c r="B578" t="s">
        <v>97</v>
      </c>
      <c r="C578" t="s">
        <v>56</v>
      </c>
      <c r="D578">
        <v>2022</v>
      </c>
      <c r="E578" s="3">
        <v>313931358</v>
      </c>
      <c r="F578" s="3">
        <v>59013667</v>
      </c>
    </row>
    <row r="579" spans="1:6" x14ac:dyDescent="0.25">
      <c r="A579" t="s">
        <v>96</v>
      </c>
      <c r="B579" t="s">
        <v>97</v>
      </c>
      <c r="C579" t="s">
        <v>56</v>
      </c>
      <c r="D579">
        <v>2023</v>
      </c>
      <c r="E579" s="3">
        <v>274031716</v>
      </c>
      <c r="F579" s="3"/>
    </row>
    <row r="580" spans="1:6" x14ac:dyDescent="0.25">
      <c r="A580" t="s">
        <v>96</v>
      </c>
      <c r="B580" t="s">
        <v>97</v>
      </c>
      <c r="C580" t="s">
        <v>59</v>
      </c>
      <c r="D580">
        <v>1990</v>
      </c>
      <c r="E580" s="3">
        <v>7867241</v>
      </c>
      <c r="F580" s="3">
        <v>2663151</v>
      </c>
    </row>
    <row r="581" spans="1:6" x14ac:dyDescent="0.25">
      <c r="A581" t="s">
        <v>96</v>
      </c>
      <c r="B581" t="s">
        <v>97</v>
      </c>
      <c r="C581" t="s">
        <v>59</v>
      </c>
      <c r="D581">
        <v>1991</v>
      </c>
      <c r="E581" s="3">
        <v>4719039</v>
      </c>
      <c r="F581" s="3">
        <v>2650580.9999999995</v>
      </c>
    </row>
    <row r="582" spans="1:6" x14ac:dyDescent="0.25">
      <c r="A582" t="s">
        <v>96</v>
      </c>
      <c r="B582" t="s">
        <v>97</v>
      </c>
      <c r="C582" t="s">
        <v>59</v>
      </c>
      <c r="D582">
        <v>1992</v>
      </c>
      <c r="E582" s="3">
        <v>420708</v>
      </c>
      <c r="F582" s="3">
        <v>2614338</v>
      </c>
    </row>
    <row r="583" spans="1:6" x14ac:dyDescent="0.25">
      <c r="A583" t="s">
        <v>96</v>
      </c>
      <c r="B583" t="s">
        <v>97</v>
      </c>
      <c r="C583" t="s">
        <v>59</v>
      </c>
      <c r="D583">
        <v>1993</v>
      </c>
      <c r="E583" s="3">
        <v>-1536433</v>
      </c>
      <c r="F583" s="3">
        <v>2563290</v>
      </c>
    </row>
    <row r="584" spans="1:6" x14ac:dyDescent="0.25">
      <c r="A584" t="s">
        <v>96</v>
      </c>
      <c r="B584" t="s">
        <v>97</v>
      </c>
      <c r="C584" t="s">
        <v>59</v>
      </c>
      <c r="D584">
        <v>1994</v>
      </c>
      <c r="E584" s="3">
        <v>-5775988</v>
      </c>
      <c r="F584" s="3">
        <v>2520742</v>
      </c>
    </row>
    <row r="585" spans="1:6" x14ac:dyDescent="0.25">
      <c r="A585" t="s">
        <v>96</v>
      </c>
      <c r="B585" t="s">
        <v>97</v>
      </c>
      <c r="C585" t="s">
        <v>59</v>
      </c>
      <c r="D585">
        <v>1995</v>
      </c>
      <c r="E585" s="3">
        <v>-6298389</v>
      </c>
      <c r="F585" s="3">
        <v>2485056</v>
      </c>
    </row>
    <row r="586" spans="1:6" x14ac:dyDescent="0.25">
      <c r="A586" t="s">
        <v>96</v>
      </c>
      <c r="B586" t="s">
        <v>97</v>
      </c>
      <c r="C586" t="s">
        <v>59</v>
      </c>
      <c r="D586">
        <v>1996</v>
      </c>
      <c r="E586" s="3">
        <v>-6585621</v>
      </c>
      <c r="F586" s="3">
        <v>2457221.9999999995</v>
      </c>
    </row>
    <row r="587" spans="1:6" x14ac:dyDescent="0.25">
      <c r="A587" t="s">
        <v>96</v>
      </c>
      <c r="B587" t="s">
        <v>97</v>
      </c>
      <c r="C587" t="s">
        <v>59</v>
      </c>
      <c r="D587">
        <v>1997</v>
      </c>
      <c r="E587" s="3">
        <v>-5436797</v>
      </c>
      <c r="F587" s="3">
        <v>2432851</v>
      </c>
    </row>
    <row r="588" spans="1:6" x14ac:dyDescent="0.25">
      <c r="A588" t="s">
        <v>96</v>
      </c>
      <c r="B588" t="s">
        <v>97</v>
      </c>
      <c r="C588" t="s">
        <v>59</v>
      </c>
      <c r="D588">
        <v>1998</v>
      </c>
      <c r="E588" s="3">
        <v>-5051284</v>
      </c>
      <c r="F588" s="3">
        <v>2410019</v>
      </c>
    </row>
    <row r="589" spans="1:6" x14ac:dyDescent="0.25">
      <c r="A589" t="s">
        <v>96</v>
      </c>
      <c r="B589" t="s">
        <v>97</v>
      </c>
      <c r="C589" t="s">
        <v>59</v>
      </c>
      <c r="D589">
        <v>1999</v>
      </c>
      <c r="E589" s="3">
        <v>-2012136</v>
      </c>
      <c r="F589" s="3">
        <v>2390482.0000000005</v>
      </c>
    </row>
    <row r="590" spans="1:6" x14ac:dyDescent="0.25">
      <c r="A590" t="s">
        <v>96</v>
      </c>
      <c r="B590" t="s">
        <v>97</v>
      </c>
      <c r="C590" t="s">
        <v>59</v>
      </c>
      <c r="D590">
        <v>2000</v>
      </c>
      <c r="E590" s="3">
        <v>-5886532</v>
      </c>
      <c r="F590" s="3">
        <v>2367550</v>
      </c>
    </row>
    <row r="591" spans="1:6" x14ac:dyDescent="0.25">
      <c r="A591" t="s">
        <v>96</v>
      </c>
      <c r="B591" t="s">
        <v>97</v>
      </c>
      <c r="C591" t="s">
        <v>59</v>
      </c>
      <c r="D591">
        <v>2001</v>
      </c>
      <c r="E591" s="3">
        <v>-5853550</v>
      </c>
      <c r="F591" s="3">
        <v>2337170</v>
      </c>
    </row>
    <row r="592" spans="1:6" x14ac:dyDescent="0.25">
      <c r="A592" t="s">
        <v>96</v>
      </c>
      <c r="B592" t="s">
        <v>97</v>
      </c>
      <c r="C592" t="s">
        <v>59</v>
      </c>
      <c r="D592">
        <v>2002</v>
      </c>
      <c r="E592" s="3">
        <v>-4095996</v>
      </c>
      <c r="F592" s="3">
        <v>2310173</v>
      </c>
    </row>
    <row r="593" spans="1:6" x14ac:dyDescent="0.25">
      <c r="A593" t="s">
        <v>96</v>
      </c>
      <c r="B593" t="s">
        <v>97</v>
      </c>
      <c r="C593" t="s">
        <v>59</v>
      </c>
      <c r="D593">
        <v>2003</v>
      </c>
      <c r="E593" s="3">
        <v>-3469904</v>
      </c>
      <c r="F593" s="3">
        <v>2287955</v>
      </c>
    </row>
    <row r="594" spans="1:6" x14ac:dyDescent="0.25">
      <c r="A594" t="s">
        <v>96</v>
      </c>
      <c r="B594" t="s">
        <v>97</v>
      </c>
      <c r="C594" t="s">
        <v>59</v>
      </c>
      <c r="D594">
        <v>2004</v>
      </c>
      <c r="E594" s="3">
        <v>330656</v>
      </c>
      <c r="F594" s="3">
        <v>2263122</v>
      </c>
    </row>
    <row r="595" spans="1:6" x14ac:dyDescent="0.25">
      <c r="A595" t="s">
        <v>96</v>
      </c>
      <c r="B595" t="s">
        <v>97</v>
      </c>
      <c r="C595" t="s">
        <v>59</v>
      </c>
      <c r="D595">
        <v>2005</v>
      </c>
      <c r="E595" s="3">
        <v>1214630</v>
      </c>
      <c r="F595" s="3">
        <v>2238799</v>
      </c>
    </row>
    <row r="596" spans="1:6" x14ac:dyDescent="0.25">
      <c r="A596" t="s">
        <v>96</v>
      </c>
      <c r="B596" t="s">
        <v>97</v>
      </c>
      <c r="C596" t="s">
        <v>59</v>
      </c>
      <c r="D596">
        <v>2006</v>
      </c>
      <c r="E596" s="3">
        <v>706037</v>
      </c>
      <c r="F596" s="3">
        <v>2218357</v>
      </c>
    </row>
    <row r="597" spans="1:6" x14ac:dyDescent="0.25">
      <c r="A597" t="s">
        <v>96</v>
      </c>
      <c r="B597" t="s">
        <v>97</v>
      </c>
      <c r="C597" t="s">
        <v>59</v>
      </c>
      <c r="D597">
        <v>2007</v>
      </c>
      <c r="E597" s="3">
        <v>1495718</v>
      </c>
      <c r="F597" s="3">
        <v>2200325</v>
      </c>
    </row>
    <row r="598" spans="1:6" x14ac:dyDescent="0.25">
      <c r="A598" t="s">
        <v>96</v>
      </c>
      <c r="B598" t="s">
        <v>97</v>
      </c>
      <c r="C598" t="s">
        <v>59</v>
      </c>
      <c r="D598">
        <v>2008</v>
      </c>
      <c r="E598" s="3">
        <v>814669</v>
      </c>
      <c r="F598" s="3">
        <v>2177322</v>
      </c>
    </row>
    <row r="599" spans="1:6" x14ac:dyDescent="0.25">
      <c r="A599" t="s">
        <v>96</v>
      </c>
      <c r="B599" t="s">
        <v>97</v>
      </c>
      <c r="C599" t="s">
        <v>59</v>
      </c>
      <c r="D599">
        <v>2009</v>
      </c>
      <c r="E599" s="3">
        <v>3731164</v>
      </c>
      <c r="F599" s="3">
        <v>2141669</v>
      </c>
    </row>
    <row r="600" spans="1:6" x14ac:dyDescent="0.25">
      <c r="A600" t="s">
        <v>96</v>
      </c>
      <c r="B600" t="s">
        <v>97</v>
      </c>
      <c r="C600" t="s">
        <v>59</v>
      </c>
      <c r="D600">
        <v>2010</v>
      </c>
      <c r="E600" s="3">
        <v>6586868</v>
      </c>
      <c r="F600" s="3">
        <v>2097555</v>
      </c>
    </row>
    <row r="601" spans="1:6" x14ac:dyDescent="0.25">
      <c r="A601" t="s">
        <v>96</v>
      </c>
      <c r="B601" t="s">
        <v>97</v>
      </c>
      <c r="C601" t="s">
        <v>59</v>
      </c>
      <c r="D601">
        <v>2011</v>
      </c>
      <c r="E601" s="3">
        <v>5324175</v>
      </c>
      <c r="F601" s="3">
        <v>2059709.0000000002</v>
      </c>
    </row>
    <row r="602" spans="1:6" x14ac:dyDescent="0.25">
      <c r="A602" t="s">
        <v>96</v>
      </c>
      <c r="B602" t="s">
        <v>97</v>
      </c>
      <c r="C602" t="s">
        <v>59</v>
      </c>
      <c r="D602">
        <v>2012</v>
      </c>
      <c r="E602" s="3">
        <v>3758223</v>
      </c>
      <c r="F602" s="3">
        <v>2034319</v>
      </c>
    </row>
    <row r="603" spans="1:6" x14ac:dyDescent="0.25">
      <c r="A603" t="s">
        <v>96</v>
      </c>
      <c r="B603" t="s">
        <v>97</v>
      </c>
      <c r="C603" t="s">
        <v>59</v>
      </c>
      <c r="D603">
        <v>2013</v>
      </c>
      <c r="E603" s="3">
        <v>4878444</v>
      </c>
      <c r="F603" s="3">
        <v>2012647.0000000002</v>
      </c>
    </row>
    <row r="604" spans="1:6" x14ac:dyDescent="0.25">
      <c r="A604" t="s">
        <v>96</v>
      </c>
      <c r="B604" t="s">
        <v>97</v>
      </c>
      <c r="C604" t="s">
        <v>59</v>
      </c>
      <c r="D604">
        <v>2014</v>
      </c>
      <c r="E604" s="3">
        <v>8595525</v>
      </c>
      <c r="F604" s="3">
        <v>1993782.0000000005</v>
      </c>
    </row>
    <row r="605" spans="1:6" x14ac:dyDescent="0.25">
      <c r="A605" t="s">
        <v>96</v>
      </c>
      <c r="B605" t="s">
        <v>97</v>
      </c>
      <c r="C605" t="s">
        <v>59</v>
      </c>
      <c r="D605">
        <v>2015</v>
      </c>
      <c r="E605" s="3">
        <v>7459549</v>
      </c>
      <c r="F605" s="3">
        <v>1977526.9999999998</v>
      </c>
    </row>
    <row r="606" spans="1:6" x14ac:dyDescent="0.25">
      <c r="A606" t="s">
        <v>96</v>
      </c>
      <c r="B606" t="s">
        <v>97</v>
      </c>
      <c r="C606" t="s">
        <v>59</v>
      </c>
      <c r="D606">
        <v>2016</v>
      </c>
      <c r="E606" s="3">
        <v>5781459</v>
      </c>
      <c r="F606" s="3">
        <v>1959537.0000000002</v>
      </c>
    </row>
    <row r="607" spans="1:6" x14ac:dyDescent="0.25">
      <c r="A607" t="s">
        <v>96</v>
      </c>
      <c r="B607" t="s">
        <v>97</v>
      </c>
      <c r="C607" t="s">
        <v>59</v>
      </c>
      <c r="D607">
        <v>2017</v>
      </c>
      <c r="E607" s="3">
        <v>4170942</v>
      </c>
      <c r="F607" s="3">
        <v>1942248</v>
      </c>
    </row>
    <row r="608" spans="1:6" x14ac:dyDescent="0.25">
      <c r="A608" t="s">
        <v>96</v>
      </c>
      <c r="B608" t="s">
        <v>97</v>
      </c>
      <c r="C608" t="s">
        <v>59</v>
      </c>
      <c r="D608">
        <v>2018</v>
      </c>
      <c r="E608" s="3">
        <v>6540019</v>
      </c>
      <c r="F608" s="3">
        <v>1927174</v>
      </c>
    </row>
    <row r="609" spans="1:6" x14ac:dyDescent="0.25">
      <c r="A609" t="s">
        <v>96</v>
      </c>
      <c r="B609" t="s">
        <v>97</v>
      </c>
      <c r="C609" t="s">
        <v>59</v>
      </c>
      <c r="D609">
        <v>2019</v>
      </c>
      <c r="E609" s="3">
        <v>5428272</v>
      </c>
      <c r="F609" s="3">
        <v>1913821.9999999998</v>
      </c>
    </row>
    <row r="610" spans="1:6" x14ac:dyDescent="0.25">
      <c r="A610" t="s">
        <v>96</v>
      </c>
      <c r="B610" t="s">
        <v>97</v>
      </c>
      <c r="C610" t="s">
        <v>59</v>
      </c>
      <c r="D610">
        <v>2020</v>
      </c>
      <c r="E610" s="3">
        <v>6946657</v>
      </c>
      <c r="F610" s="3">
        <v>1900449</v>
      </c>
    </row>
    <row r="611" spans="1:6" x14ac:dyDescent="0.25">
      <c r="A611" t="s">
        <v>96</v>
      </c>
      <c r="B611" t="s">
        <v>97</v>
      </c>
      <c r="C611" t="s">
        <v>59</v>
      </c>
      <c r="D611">
        <v>2021</v>
      </c>
      <c r="E611" s="3">
        <v>8651283</v>
      </c>
      <c r="F611" s="3">
        <v>1884490</v>
      </c>
    </row>
    <row r="612" spans="1:6" x14ac:dyDescent="0.25">
      <c r="A612" t="s">
        <v>96</v>
      </c>
      <c r="B612" t="s">
        <v>97</v>
      </c>
      <c r="C612" t="s">
        <v>59</v>
      </c>
      <c r="D612">
        <v>2022</v>
      </c>
      <c r="E612" s="3">
        <v>11632533</v>
      </c>
      <c r="F612" s="3">
        <v>1879382.9999999998</v>
      </c>
    </row>
    <row r="613" spans="1:6" x14ac:dyDescent="0.25">
      <c r="A613" t="s">
        <v>96</v>
      </c>
      <c r="B613" t="s">
        <v>97</v>
      </c>
      <c r="C613" t="s">
        <v>59</v>
      </c>
      <c r="D613">
        <v>2023</v>
      </c>
      <c r="E613" s="3">
        <v>10339802</v>
      </c>
      <c r="F613" s="3"/>
    </row>
    <row r="614" spans="1:6" x14ac:dyDescent="0.25">
      <c r="A614" t="s">
        <v>96</v>
      </c>
      <c r="B614" t="s">
        <v>97</v>
      </c>
      <c r="C614" t="s">
        <v>60</v>
      </c>
      <c r="D614">
        <v>1990</v>
      </c>
      <c r="E614" s="3">
        <v>31699558</v>
      </c>
      <c r="F614" s="3">
        <v>3697838</v>
      </c>
    </row>
    <row r="615" spans="1:6" x14ac:dyDescent="0.25">
      <c r="A615" t="s">
        <v>96</v>
      </c>
      <c r="B615" t="s">
        <v>97</v>
      </c>
      <c r="C615" t="s">
        <v>60</v>
      </c>
      <c r="D615">
        <v>1991</v>
      </c>
      <c r="E615" s="3">
        <v>33463295</v>
      </c>
      <c r="F615" s="3">
        <v>3704134</v>
      </c>
    </row>
    <row r="616" spans="1:6" x14ac:dyDescent="0.25">
      <c r="A616" t="s">
        <v>96</v>
      </c>
      <c r="B616" t="s">
        <v>97</v>
      </c>
      <c r="C616" t="s">
        <v>60</v>
      </c>
      <c r="D616">
        <v>1992</v>
      </c>
      <c r="E616" s="3">
        <v>17641793</v>
      </c>
      <c r="F616" s="3">
        <v>3700114</v>
      </c>
    </row>
    <row r="617" spans="1:6" x14ac:dyDescent="0.25">
      <c r="A617" t="s">
        <v>96</v>
      </c>
      <c r="B617" t="s">
        <v>97</v>
      </c>
      <c r="C617" t="s">
        <v>60</v>
      </c>
      <c r="D617">
        <v>1993</v>
      </c>
      <c r="E617" s="3">
        <v>10763382</v>
      </c>
      <c r="F617" s="3">
        <v>3682613.0000000005</v>
      </c>
    </row>
    <row r="618" spans="1:6" x14ac:dyDescent="0.25">
      <c r="A618" t="s">
        <v>96</v>
      </c>
      <c r="B618" t="s">
        <v>97</v>
      </c>
      <c r="C618" t="s">
        <v>60</v>
      </c>
      <c r="D618">
        <v>1994</v>
      </c>
      <c r="E618" s="3">
        <v>10451675</v>
      </c>
      <c r="F618" s="3">
        <v>3657144</v>
      </c>
    </row>
    <row r="619" spans="1:6" x14ac:dyDescent="0.25">
      <c r="A619" t="s">
        <v>96</v>
      </c>
      <c r="B619" t="s">
        <v>97</v>
      </c>
      <c r="C619" t="s">
        <v>60</v>
      </c>
      <c r="D619">
        <v>1995</v>
      </c>
      <c r="E619" s="3">
        <v>10937185</v>
      </c>
      <c r="F619" s="3">
        <v>3629102</v>
      </c>
    </row>
    <row r="620" spans="1:6" x14ac:dyDescent="0.25">
      <c r="A620" t="s">
        <v>96</v>
      </c>
      <c r="B620" t="s">
        <v>97</v>
      </c>
      <c r="C620" t="s">
        <v>60</v>
      </c>
      <c r="D620">
        <v>1996</v>
      </c>
      <c r="E620" s="3">
        <v>16887924</v>
      </c>
      <c r="F620" s="3">
        <v>3601613</v>
      </c>
    </row>
    <row r="621" spans="1:6" x14ac:dyDescent="0.25">
      <c r="A621" t="s">
        <v>96</v>
      </c>
      <c r="B621" t="s">
        <v>97</v>
      </c>
      <c r="C621" t="s">
        <v>60</v>
      </c>
      <c r="D621">
        <v>1997</v>
      </c>
      <c r="E621" s="3">
        <v>14673182</v>
      </c>
      <c r="F621" s="3">
        <v>3575136.9999999995</v>
      </c>
    </row>
    <row r="622" spans="1:6" x14ac:dyDescent="0.25">
      <c r="A622" t="s">
        <v>96</v>
      </c>
      <c r="B622" t="s">
        <v>97</v>
      </c>
      <c r="C622" t="s">
        <v>60</v>
      </c>
      <c r="D622">
        <v>1998</v>
      </c>
      <c r="E622" s="3">
        <v>7750088</v>
      </c>
      <c r="F622" s="3">
        <v>3549331</v>
      </c>
    </row>
    <row r="623" spans="1:6" x14ac:dyDescent="0.25">
      <c r="A623" t="s">
        <v>96</v>
      </c>
      <c r="B623" t="s">
        <v>97</v>
      </c>
      <c r="C623" t="s">
        <v>60</v>
      </c>
      <c r="D623">
        <v>1999</v>
      </c>
      <c r="E623" s="3">
        <v>5853614</v>
      </c>
      <c r="F623" s="3">
        <v>3524238.0000000005</v>
      </c>
    </row>
    <row r="624" spans="1:6" x14ac:dyDescent="0.25">
      <c r="A624" t="s">
        <v>96</v>
      </c>
      <c r="B624" t="s">
        <v>97</v>
      </c>
      <c r="C624" t="s">
        <v>60</v>
      </c>
      <c r="D624">
        <v>2000</v>
      </c>
      <c r="E624" s="3">
        <v>1968674</v>
      </c>
      <c r="F624" s="3">
        <v>3499535.9999999995</v>
      </c>
    </row>
    <row r="625" spans="1:6" x14ac:dyDescent="0.25">
      <c r="A625" t="s">
        <v>96</v>
      </c>
      <c r="B625" t="s">
        <v>97</v>
      </c>
      <c r="C625" t="s">
        <v>60</v>
      </c>
      <c r="D625">
        <v>2001</v>
      </c>
      <c r="E625" s="3">
        <v>4925593</v>
      </c>
      <c r="F625" s="3">
        <v>3470817.9999999995</v>
      </c>
    </row>
    <row r="626" spans="1:6" x14ac:dyDescent="0.25">
      <c r="A626" t="s">
        <v>96</v>
      </c>
      <c r="B626" t="s">
        <v>97</v>
      </c>
      <c r="C626" t="s">
        <v>60</v>
      </c>
      <c r="D626">
        <v>2002</v>
      </c>
      <c r="E626" s="3">
        <v>5899028</v>
      </c>
      <c r="F626" s="3">
        <v>3443067</v>
      </c>
    </row>
    <row r="627" spans="1:6" x14ac:dyDescent="0.25">
      <c r="A627" t="s">
        <v>96</v>
      </c>
      <c r="B627" t="s">
        <v>97</v>
      </c>
      <c r="C627" t="s">
        <v>60</v>
      </c>
      <c r="D627">
        <v>2003</v>
      </c>
      <c r="E627" s="3">
        <v>6563502</v>
      </c>
      <c r="F627" s="3">
        <v>3415212.9999999995</v>
      </c>
    </row>
    <row r="628" spans="1:6" x14ac:dyDescent="0.25">
      <c r="A628" t="s">
        <v>96</v>
      </c>
      <c r="B628" t="s">
        <v>97</v>
      </c>
      <c r="C628" t="s">
        <v>60</v>
      </c>
      <c r="D628">
        <v>2004</v>
      </c>
      <c r="E628" s="3">
        <v>7619156</v>
      </c>
      <c r="F628" s="3">
        <v>3377075</v>
      </c>
    </row>
    <row r="629" spans="1:6" x14ac:dyDescent="0.25">
      <c r="A629" t="s">
        <v>96</v>
      </c>
      <c r="B629" t="s">
        <v>97</v>
      </c>
      <c r="C629" t="s">
        <v>60</v>
      </c>
      <c r="D629">
        <v>2005</v>
      </c>
      <c r="E629" s="3">
        <v>9150790</v>
      </c>
      <c r="F629" s="3">
        <v>3322528</v>
      </c>
    </row>
    <row r="630" spans="1:6" x14ac:dyDescent="0.25">
      <c r="A630" t="s">
        <v>96</v>
      </c>
      <c r="B630" t="s">
        <v>97</v>
      </c>
      <c r="C630" t="s">
        <v>60</v>
      </c>
      <c r="D630">
        <v>2006</v>
      </c>
      <c r="E630" s="3">
        <v>9943218</v>
      </c>
      <c r="F630" s="3">
        <v>3269908.9999999995</v>
      </c>
    </row>
    <row r="631" spans="1:6" x14ac:dyDescent="0.25">
      <c r="A631" t="s">
        <v>96</v>
      </c>
      <c r="B631" t="s">
        <v>97</v>
      </c>
      <c r="C631" t="s">
        <v>60</v>
      </c>
      <c r="D631">
        <v>2007</v>
      </c>
      <c r="E631" s="3">
        <v>9505133</v>
      </c>
      <c r="F631" s="3">
        <v>3231294</v>
      </c>
    </row>
    <row r="632" spans="1:6" x14ac:dyDescent="0.25">
      <c r="A632" t="s">
        <v>96</v>
      </c>
      <c r="B632" t="s">
        <v>97</v>
      </c>
      <c r="C632" t="s">
        <v>60</v>
      </c>
      <c r="D632">
        <v>2008</v>
      </c>
      <c r="E632" s="3">
        <v>8316381</v>
      </c>
      <c r="F632" s="3">
        <v>3198231</v>
      </c>
    </row>
    <row r="633" spans="1:6" x14ac:dyDescent="0.25">
      <c r="A633" t="s">
        <v>96</v>
      </c>
      <c r="B633" t="s">
        <v>97</v>
      </c>
      <c r="C633" t="s">
        <v>60</v>
      </c>
      <c r="D633">
        <v>2009</v>
      </c>
      <c r="E633" s="3">
        <v>5428024</v>
      </c>
      <c r="F633" s="3">
        <v>3162916</v>
      </c>
    </row>
    <row r="634" spans="1:6" x14ac:dyDescent="0.25">
      <c r="A634" t="s">
        <v>96</v>
      </c>
      <c r="B634" t="s">
        <v>97</v>
      </c>
      <c r="C634" t="s">
        <v>60</v>
      </c>
      <c r="D634">
        <v>2010</v>
      </c>
      <c r="E634" s="3">
        <v>3235629</v>
      </c>
      <c r="F634" s="3">
        <v>3097281.9999999995</v>
      </c>
    </row>
    <row r="635" spans="1:6" x14ac:dyDescent="0.25">
      <c r="A635" t="s">
        <v>96</v>
      </c>
      <c r="B635" t="s">
        <v>97</v>
      </c>
      <c r="C635" t="s">
        <v>60</v>
      </c>
      <c r="D635">
        <v>2011</v>
      </c>
      <c r="E635" s="3">
        <v>3461307</v>
      </c>
      <c r="F635" s="3">
        <v>3028115.0000000005</v>
      </c>
    </row>
    <row r="636" spans="1:6" x14ac:dyDescent="0.25">
      <c r="A636" t="s">
        <v>96</v>
      </c>
      <c r="B636" t="s">
        <v>97</v>
      </c>
      <c r="C636" t="s">
        <v>60</v>
      </c>
      <c r="D636">
        <v>2012</v>
      </c>
      <c r="E636" s="3">
        <v>4106720</v>
      </c>
      <c r="F636" s="3">
        <v>2987773</v>
      </c>
    </row>
    <row r="637" spans="1:6" x14ac:dyDescent="0.25">
      <c r="A637" t="s">
        <v>96</v>
      </c>
      <c r="B637" t="s">
        <v>97</v>
      </c>
      <c r="C637" t="s">
        <v>60</v>
      </c>
      <c r="D637">
        <v>2013</v>
      </c>
      <c r="E637" s="3">
        <v>3829011</v>
      </c>
      <c r="F637" s="3">
        <v>2957689</v>
      </c>
    </row>
    <row r="638" spans="1:6" x14ac:dyDescent="0.25">
      <c r="A638" t="s">
        <v>96</v>
      </c>
      <c r="B638" t="s">
        <v>97</v>
      </c>
      <c r="C638" t="s">
        <v>60</v>
      </c>
      <c r="D638">
        <v>2014</v>
      </c>
      <c r="E638" s="3">
        <v>4204610</v>
      </c>
      <c r="F638" s="3">
        <v>2932366.9999999995</v>
      </c>
    </row>
    <row r="639" spans="1:6" x14ac:dyDescent="0.25">
      <c r="A639" t="s">
        <v>96</v>
      </c>
      <c r="B639" t="s">
        <v>97</v>
      </c>
      <c r="C639" t="s">
        <v>60</v>
      </c>
      <c r="D639">
        <v>2015</v>
      </c>
      <c r="E639" s="3">
        <v>5632498</v>
      </c>
      <c r="F639" s="3">
        <v>2904910</v>
      </c>
    </row>
    <row r="640" spans="1:6" x14ac:dyDescent="0.25">
      <c r="A640" t="s">
        <v>96</v>
      </c>
      <c r="B640" t="s">
        <v>97</v>
      </c>
      <c r="C640" t="s">
        <v>60</v>
      </c>
      <c r="D640">
        <v>2016</v>
      </c>
      <c r="E640" s="3">
        <v>6907055</v>
      </c>
      <c r="F640" s="3">
        <v>2868231</v>
      </c>
    </row>
    <row r="641" spans="1:6" x14ac:dyDescent="0.25">
      <c r="A641" t="s">
        <v>96</v>
      </c>
      <c r="B641" t="s">
        <v>97</v>
      </c>
      <c r="C641" t="s">
        <v>60</v>
      </c>
      <c r="D641">
        <v>2017</v>
      </c>
      <c r="E641" s="3">
        <v>7802843</v>
      </c>
      <c r="F641" s="3">
        <v>2828403.0000000005</v>
      </c>
    </row>
    <row r="642" spans="1:6" x14ac:dyDescent="0.25">
      <c r="A642" t="s">
        <v>96</v>
      </c>
      <c r="B642" t="s">
        <v>97</v>
      </c>
      <c r="C642" t="s">
        <v>60</v>
      </c>
      <c r="D642">
        <v>2018</v>
      </c>
      <c r="E642" s="3">
        <v>9159596</v>
      </c>
      <c r="F642" s="3">
        <v>2801543.0000000005</v>
      </c>
    </row>
    <row r="643" spans="1:6" x14ac:dyDescent="0.25">
      <c r="A643" t="s">
        <v>96</v>
      </c>
      <c r="B643" t="s">
        <v>97</v>
      </c>
      <c r="C643" t="s">
        <v>60</v>
      </c>
      <c r="D643">
        <v>2019</v>
      </c>
      <c r="E643" s="3">
        <v>9042494</v>
      </c>
      <c r="F643" s="3">
        <v>2794136.9999999995</v>
      </c>
    </row>
    <row r="644" spans="1:6" x14ac:dyDescent="0.25">
      <c r="A644" t="s">
        <v>96</v>
      </c>
      <c r="B644" t="s">
        <v>97</v>
      </c>
      <c r="C644" t="s">
        <v>60</v>
      </c>
      <c r="D644">
        <v>2020</v>
      </c>
      <c r="E644" s="3">
        <v>8610776</v>
      </c>
      <c r="F644" s="3">
        <v>2794885</v>
      </c>
    </row>
    <row r="645" spans="1:6" x14ac:dyDescent="0.25">
      <c r="A645" t="s">
        <v>96</v>
      </c>
      <c r="B645" t="s">
        <v>97</v>
      </c>
      <c r="C645" t="s">
        <v>60</v>
      </c>
      <c r="D645">
        <v>2021</v>
      </c>
      <c r="E645" s="3">
        <v>8673242</v>
      </c>
      <c r="F645" s="3">
        <v>2800839</v>
      </c>
    </row>
    <row r="646" spans="1:6" x14ac:dyDescent="0.25">
      <c r="A646" t="s">
        <v>96</v>
      </c>
      <c r="B646" t="s">
        <v>97</v>
      </c>
      <c r="C646" t="s">
        <v>60</v>
      </c>
      <c r="D646">
        <v>2022</v>
      </c>
      <c r="E646" s="3">
        <v>7397264</v>
      </c>
      <c r="F646" s="3">
        <v>2831639</v>
      </c>
    </row>
    <row r="647" spans="1:6" x14ac:dyDescent="0.25">
      <c r="A647" t="s">
        <v>96</v>
      </c>
      <c r="B647" t="s">
        <v>97</v>
      </c>
      <c r="C647" t="s">
        <v>60</v>
      </c>
      <c r="D647">
        <v>2023</v>
      </c>
      <c r="E647" s="3">
        <v>7477868</v>
      </c>
      <c r="F647" s="3"/>
    </row>
    <row r="648" spans="1:6" x14ac:dyDescent="0.25">
      <c r="A648" t="s">
        <v>96</v>
      </c>
      <c r="B648" t="s">
        <v>97</v>
      </c>
      <c r="C648" t="s">
        <v>61</v>
      </c>
      <c r="D648">
        <v>1990</v>
      </c>
      <c r="E648" s="3">
        <v>12205165</v>
      </c>
      <c r="F648" s="3">
        <v>381850</v>
      </c>
    </row>
    <row r="649" spans="1:6" x14ac:dyDescent="0.25">
      <c r="A649" t="s">
        <v>96</v>
      </c>
      <c r="B649" t="s">
        <v>97</v>
      </c>
      <c r="C649" t="s">
        <v>61</v>
      </c>
      <c r="D649">
        <v>1991</v>
      </c>
      <c r="E649" s="3">
        <v>12766455</v>
      </c>
      <c r="F649" s="3">
        <v>387000.00000000006</v>
      </c>
    </row>
    <row r="650" spans="1:6" x14ac:dyDescent="0.25">
      <c r="A650" t="s">
        <v>96</v>
      </c>
      <c r="B650" t="s">
        <v>97</v>
      </c>
      <c r="C650" t="s">
        <v>61</v>
      </c>
      <c r="D650">
        <v>1992</v>
      </c>
      <c r="E650" s="3">
        <v>12116193</v>
      </c>
      <c r="F650" s="3">
        <v>392175</v>
      </c>
    </row>
    <row r="651" spans="1:6" x14ac:dyDescent="0.25">
      <c r="A651" t="s">
        <v>96</v>
      </c>
      <c r="B651" t="s">
        <v>97</v>
      </c>
      <c r="C651" t="s">
        <v>61</v>
      </c>
      <c r="D651">
        <v>1993</v>
      </c>
      <c r="E651" s="3">
        <v>12133945</v>
      </c>
      <c r="F651" s="3">
        <v>397475</v>
      </c>
    </row>
    <row r="652" spans="1:6" x14ac:dyDescent="0.25">
      <c r="A652" t="s">
        <v>96</v>
      </c>
      <c r="B652" t="s">
        <v>97</v>
      </c>
      <c r="C652" t="s">
        <v>61</v>
      </c>
      <c r="D652">
        <v>1994</v>
      </c>
      <c r="E652" s="3">
        <v>11573252</v>
      </c>
      <c r="F652" s="3">
        <v>402924.99999999994</v>
      </c>
    </row>
    <row r="653" spans="1:6" x14ac:dyDescent="0.25">
      <c r="A653" t="s">
        <v>96</v>
      </c>
      <c r="B653" t="s">
        <v>97</v>
      </c>
      <c r="C653" t="s">
        <v>61</v>
      </c>
      <c r="D653">
        <v>1995</v>
      </c>
      <c r="E653" s="3">
        <v>9171493</v>
      </c>
      <c r="F653" s="3">
        <v>408625</v>
      </c>
    </row>
    <row r="654" spans="1:6" x14ac:dyDescent="0.25">
      <c r="A654" t="s">
        <v>96</v>
      </c>
      <c r="B654" t="s">
        <v>97</v>
      </c>
      <c r="C654" t="s">
        <v>61</v>
      </c>
      <c r="D654">
        <v>1996</v>
      </c>
      <c r="E654" s="3">
        <v>9236120</v>
      </c>
      <c r="F654" s="3">
        <v>414224.99999999994</v>
      </c>
    </row>
    <row r="655" spans="1:6" x14ac:dyDescent="0.25">
      <c r="A655" t="s">
        <v>96</v>
      </c>
      <c r="B655" t="s">
        <v>97</v>
      </c>
      <c r="C655" t="s">
        <v>61</v>
      </c>
      <c r="D655">
        <v>1997</v>
      </c>
      <c r="E655" s="3">
        <v>8633480</v>
      </c>
      <c r="F655" s="3">
        <v>419450.00000000006</v>
      </c>
    </row>
    <row r="656" spans="1:6" x14ac:dyDescent="0.25">
      <c r="A656" t="s">
        <v>96</v>
      </c>
      <c r="B656" t="s">
        <v>97</v>
      </c>
      <c r="C656" t="s">
        <v>61</v>
      </c>
      <c r="D656">
        <v>1998</v>
      </c>
      <c r="E656" s="3">
        <v>8006872</v>
      </c>
      <c r="F656" s="3">
        <v>424700.00000000006</v>
      </c>
    </row>
    <row r="657" spans="1:6" x14ac:dyDescent="0.25">
      <c r="A657" t="s">
        <v>96</v>
      </c>
      <c r="B657" t="s">
        <v>97</v>
      </c>
      <c r="C657" t="s">
        <v>61</v>
      </c>
      <c r="D657">
        <v>1999</v>
      </c>
      <c r="E657" s="3">
        <v>8519842</v>
      </c>
      <c r="F657" s="3">
        <v>430475</v>
      </c>
    </row>
    <row r="658" spans="1:6" x14ac:dyDescent="0.25">
      <c r="A658" t="s">
        <v>96</v>
      </c>
      <c r="B658" t="s">
        <v>97</v>
      </c>
      <c r="C658" t="s">
        <v>61</v>
      </c>
      <c r="D658">
        <v>2000</v>
      </c>
      <c r="E658" s="3">
        <v>9047982</v>
      </c>
      <c r="F658" s="3">
        <v>436300.00000000006</v>
      </c>
    </row>
    <row r="659" spans="1:6" x14ac:dyDescent="0.25">
      <c r="A659" t="s">
        <v>96</v>
      </c>
      <c r="B659" t="s">
        <v>97</v>
      </c>
      <c r="C659" t="s">
        <v>61</v>
      </c>
      <c r="D659">
        <v>2001</v>
      </c>
      <c r="E659" s="3">
        <v>9653337</v>
      </c>
      <c r="F659" s="3">
        <v>441525</v>
      </c>
    </row>
    <row r="660" spans="1:6" x14ac:dyDescent="0.25">
      <c r="A660" t="s">
        <v>96</v>
      </c>
      <c r="B660" t="s">
        <v>97</v>
      </c>
      <c r="C660" t="s">
        <v>61</v>
      </c>
      <c r="D660">
        <v>2002</v>
      </c>
      <c r="E660" s="3">
        <v>10494068</v>
      </c>
      <c r="F660" s="3">
        <v>446175.00000000006</v>
      </c>
    </row>
    <row r="661" spans="1:6" x14ac:dyDescent="0.25">
      <c r="A661" t="s">
        <v>96</v>
      </c>
      <c r="B661" t="s">
        <v>97</v>
      </c>
      <c r="C661" t="s">
        <v>61</v>
      </c>
      <c r="D661">
        <v>2003</v>
      </c>
      <c r="E661" s="3">
        <v>11035580</v>
      </c>
      <c r="F661" s="3">
        <v>451630.00000000006</v>
      </c>
    </row>
    <row r="662" spans="1:6" x14ac:dyDescent="0.25">
      <c r="A662" t="s">
        <v>96</v>
      </c>
      <c r="B662" t="s">
        <v>97</v>
      </c>
      <c r="C662" t="s">
        <v>61</v>
      </c>
      <c r="D662">
        <v>2004</v>
      </c>
      <c r="E662" s="3">
        <v>12460319</v>
      </c>
      <c r="F662" s="3">
        <v>458095</v>
      </c>
    </row>
    <row r="663" spans="1:6" x14ac:dyDescent="0.25">
      <c r="A663" t="s">
        <v>96</v>
      </c>
      <c r="B663" t="s">
        <v>97</v>
      </c>
      <c r="C663" t="s">
        <v>61</v>
      </c>
      <c r="D663">
        <v>2005</v>
      </c>
      <c r="E663" s="3">
        <v>12786950</v>
      </c>
      <c r="F663" s="3">
        <v>465158</v>
      </c>
    </row>
    <row r="664" spans="1:6" x14ac:dyDescent="0.25">
      <c r="A664" t="s">
        <v>96</v>
      </c>
      <c r="B664" t="s">
        <v>97</v>
      </c>
      <c r="C664" t="s">
        <v>61</v>
      </c>
      <c r="D664">
        <v>2006</v>
      </c>
      <c r="E664" s="3">
        <v>12615455</v>
      </c>
      <c r="F664" s="3">
        <v>472637</v>
      </c>
    </row>
    <row r="665" spans="1:6" x14ac:dyDescent="0.25">
      <c r="A665" t="s">
        <v>96</v>
      </c>
      <c r="B665" t="s">
        <v>97</v>
      </c>
      <c r="C665" t="s">
        <v>61</v>
      </c>
      <c r="D665">
        <v>2007</v>
      </c>
      <c r="E665" s="3">
        <v>12196209</v>
      </c>
      <c r="F665" s="3">
        <v>479993.00000000006</v>
      </c>
    </row>
    <row r="666" spans="1:6" x14ac:dyDescent="0.25">
      <c r="A666" t="s">
        <v>96</v>
      </c>
      <c r="B666" t="s">
        <v>97</v>
      </c>
      <c r="C666" t="s">
        <v>61</v>
      </c>
      <c r="D666">
        <v>2008</v>
      </c>
      <c r="E666" s="3">
        <v>12052623</v>
      </c>
      <c r="F666" s="3">
        <v>488650.00000000012</v>
      </c>
    </row>
    <row r="667" spans="1:6" x14ac:dyDescent="0.25">
      <c r="A667" t="s">
        <v>96</v>
      </c>
      <c r="B667" t="s">
        <v>97</v>
      </c>
      <c r="C667" t="s">
        <v>61</v>
      </c>
      <c r="D667">
        <v>2009</v>
      </c>
      <c r="E667" s="3">
        <v>11438555</v>
      </c>
      <c r="F667" s="3">
        <v>497782.99999999994</v>
      </c>
    </row>
    <row r="668" spans="1:6" x14ac:dyDescent="0.25">
      <c r="A668" t="s">
        <v>96</v>
      </c>
      <c r="B668" t="s">
        <v>97</v>
      </c>
      <c r="C668" t="s">
        <v>61</v>
      </c>
      <c r="D668">
        <v>2010</v>
      </c>
      <c r="E668" s="3">
        <v>12260516</v>
      </c>
      <c r="F668" s="3">
        <v>506953</v>
      </c>
    </row>
    <row r="669" spans="1:6" x14ac:dyDescent="0.25">
      <c r="A669" t="s">
        <v>96</v>
      </c>
      <c r="B669" t="s">
        <v>97</v>
      </c>
      <c r="C669" t="s">
        <v>61</v>
      </c>
      <c r="D669">
        <v>2011</v>
      </c>
      <c r="E669" s="3">
        <v>11978906</v>
      </c>
      <c r="F669" s="3">
        <v>518347</v>
      </c>
    </row>
    <row r="670" spans="1:6" x14ac:dyDescent="0.25">
      <c r="A670" t="s">
        <v>96</v>
      </c>
      <c r="B670" t="s">
        <v>97</v>
      </c>
      <c r="C670" t="s">
        <v>61</v>
      </c>
      <c r="D670">
        <v>2012</v>
      </c>
      <c r="E670" s="3">
        <v>11559053</v>
      </c>
      <c r="F670" s="3">
        <v>530946</v>
      </c>
    </row>
    <row r="671" spans="1:6" x14ac:dyDescent="0.25">
      <c r="A671" t="s">
        <v>96</v>
      </c>
      <c r="B671" t="s">
        <v>97</v>
      </c>
      <c r="C671" t="s">
        <v>61</v>
      </c>
      <c r="D671">
        <v>2013</v>
      </c>
      <c r="E671" s="3">
        <v>10865761</v>
      </c>
      <c r="F671" s="3">
        <v>543359.99999999988</v>
      </c>
    </row>
    <row r="672" spans="1:6" x14ac:dyDescent="0.25">
      <c r="A672" t="s">
        <v>96</v>
      </c>
      <c r="B672" t="s">
        <v>97</v>
      </c>
      <c r="C672" t="s">
        <v>61</v>
      </c>
      <c r="D672">
        <v>2014</v>
      </c>
      <c r="E672" s="3">
        <v>10514371</v>
      </c>
      <c r="F672" s="3">
        <v>556319</v>
      </c>
    </row>
    <row r="673" spans="1:6" x14ac:dyDescent="0.25">
      <c r="A673" t="s">
        <v>96</v>
      </c>
      <c r="B673" t="s">
        <v>97</v>
      </c>
      <c r="C673" t="s">
        <v>61</v>
      </c>
      <c r="D673">
        <v>2015</v>
      </c>
      <c r="E673" s="3">
        <v>10242826</v>
      </c>
      <c r="F673" s="3">
        <v>569604</v>
      </c>
    </row>
    <row r="674" spans="1:6" x14ac:dyDescent="0.25">
      <c r="A674" t="s">
        <v>96</v>
      </c>
      <c r="B674" t="s">
        <v>97</v>
      </c>
      <c r="C674" t="s">
        <v>61</v>
      </c>
      <c r="D674">
        <v>2016</v>
      </c>
      <c r="E674" s="3">
        <v>10032332</v>
      </c>
      <c r="F674" s="3">
        <v>582014.00000000012</v>
      </c>
    </row>
    <row r="675" spans="1:6" x14ac:dyDescent="0.25">
      <c r="A675" t="s">
        <v>96</v>
      </c>
      <c r="B675" t="s">
        <v>97</v>
      </c>
      <c r="C675" t="s">
        <v>61</v>
      </c>
      <c r="D675">
        <v>2017</v>
      </c>
      <c r="E675" s="3">
        <v>10490199</v>
      </c>
      <c r="F675" s="3">
        <v>596336</v>
      </c>
    </row>
    <row r="676" spans="1:6" x14ac:dyDescent="0.25">
      <c r="A676" t="s">
        <v>96</v>
      </c>
      <c r="B676" t="s">
        <v>97</v>
      </c>
      <c r="C676" t="s">
        <v>61</v>
      </c>
      <c r="D676">
        <v>2018</v>
      </c>
      <c r="E676" s="3">
        <v>11051807</v>
      </c>
      <c r="F676" s="3">
        <v>607950</v>
      </c>
    </row>
    <row r="677" spans="1:6" x14ac:dyDescent="0.25">
      <c r="A677" t="s">
        <v>96</v>
      </c>
      <c r="B677" t="s">
        <v>97</v>
      </c>
      <c r="C677" t="s">
        <v>61</v>
      </c>
      <c r="D677">
        <v>2019</v>
      </c>
      <c r="E677" s="3">
        <v>11085643</v>
      </c>
      <c r="F677" s="3">
        <v>620001</v>
      </c>
    </row>
    <row r="678" spans="1:6" x14ac:dyDescent="0.25">
      <c r="A678" t="s">
        <v>96</v>
      </c>
      <c r="B678" t="s">
        <v>97</v>
      </c>
      <c r="C678" t="s">
        <v>61</v>
      </c>
      <c r="D678">
        <v>2020</v>
      </c>
      <c r="E678" s="3">
        <v>9158534</v>
      </c>
      <c r="F678" s="3">
        <v>630419</v>
      </c>
    </row>
    <row r="679" spans="1:6" x14ac:dyDescent="0.25">
      <c r="A679" t="s">
        <v>96</v>
      </c>
      <c r="B679" t="s">
        <v>97</v>
      </c>
      <c r="C679" t="s">
        <v>61</v>
      </c>
      <c r="D679">
        <v>2021</v>
      </c>
      <c r="E679" s="3">
        <v>9570236</v>
      </c>
      <c r="F679" s="3">
        <v>640064</v>
      </c>
    </row>
    <row r="680" spans="1:6" x14ac:dyDescent="0.25">
      <c r="A680" t="s">
        <v>96</v>
      </c>
      <c r="B680" t="s">
        <v>97</v>
      </c>
      <c r="C680" t="s">
        <v>61</v>
      </c>
      <c r="D680">
        <v>2022</v>
      </c>
      <c r="E680" s="3">
        <v>8464600</v>
      </c>
      <c r="F680" s="3">
        <v>653103</v>
      </c>
    </row>
    <row r="681" spans="1:6" x14ac:dyDescent="0.25">
      <c r="A681" t="s">
        <v>96</v>
      </c>
      <c r="B681" t="s">
        <v>97</v>
      </c>
      <c r="C681" t="s">
        <v>61</v>
      </c>
      <c r="D681">
        <v>2023</v>
      </c>
      <c r="E681" s="3">
        <v>7952101</v>
      </c>
      <c r="F681" s="3"/>
    </row>
    <row r="682" spans="1:6" x14ac:dyDescent="0.25">
      <c r="A682" t="s">
        <v>96</v>
      </c>
      <c r="B682" t="s">
        <v>97</v>
      </c>
      <c r="C682" t="s">
        <v>63</v>
      </c>
      <c r="D682">
        <v>1990</v>
      </c>
      <c r="E682" s="3">
        <v>3509028</v>
      </c>
      <c r="F682" s="3">
        <v>354170</v>
      </c>
    </row>
    <row r="683" spans="1:6" x14ac:dyDescent="0.25">
      <c r="A683" t="s">
        <v>96</v>
      </c>
      <c r="B683" t="s">
        <v>97</v>
      </c>
      <c r="C683" t="s">
        <v>63</v>
      </c>
      <c r="D683">
        <v>1991</v>
      </c>
      <c r="E683" s="3">
        <v>3404985</v>
      </c>
      <c r="F683" s="3">
        <v>363845</v>
      </c>
    </row>
    <row r="684" spans="1:6" x14ac:dyDescent="0.25">
      <c r="A684" t="s">
        <v>96</v>
      </c>
      <c r="B684" t="s">
        <v>97</v>
      </c>
      <c r="C684" t="s">
        <v>63</v>
      </c>
      <c r="D684">
        <v>1992</v>
      </c>
      <c r="E684" s="3">
        <v>3732038</v>
      </c>
      <c r="F684" s="3">
        <v>367618</v>
      </c>
    </row>
    <row r="685" spans="1:6" x14ac:dyDescent="0.25">
      <c r="A685" t="s">
        <v>96</v>
      </c>
      <c r="B685" t="s">
        <v>97</v>
      </c>
      <c r="C685" t="s">
        <v>63</v>
      </c>
      <c r="D685">
        <v>1993</v>
      </c>
      <c r="E685" s="3">
        <v>4591560</v>
      </c>
      <c r="F685" s="3">
        <v>371308</v>
      </c>
    </row>
    <row r="686" spans="1:6" x14ac:dyDescent="0.25">
      <c r="A686" t="s">
        <v>96</v>
      </c>
      <c r="B686" t="s">
        <v>97</v>
      </c>
      <c r="C686" t="s">
        <v>63</v>
      </c>
      <c r="D686">
        <v>1994</v>
      </c>
      <c r="E686" s="3">
        <v>4460933</v>
      </c>
      <c r="F686" s="3">
        <v>374797</v>
      </c>
    </row>
    <row r="687" spans="1:6" x14ac:dyDescent="0.25">
      <c r="A687" t="s">
        <v>96</v>
      </c>
      <c r="B687" t="s">
        <v>97</v>
      </c>
      <c r="C687" t="s">
        <v>63</v>
      </c>
      <c r="D687">
        <v>1995</v>
      </c>
      <c r="E687" s="3">
        <v>4300570</v>
      </c>
      <c r="F687" s="3">
        <v>377419</v>
      </c>
    </row>
    <row r="688" spans="1:6" x14ac:dyDescent="0.25">
      <c r="A688" t="s">
        <v>96</v>
      </c>
      <c r="B688" t="s">
        <v>97</v>
      </c>
      <c r="C688" t="s">
        <v>63</v>
      </c>
      <c r="D688">
        <v>1996</v>
      </c>
      <c r="E688" s="3">
        <v>4422859</v>
      </c>
      <c r="F688" s="3">
        <v>379905.00000000006</v>
      </c>
    </row>
    <row r="689" spans="1:6" x14ac:dyDescent="0.25">
      <c r="A689" t="s">
        <v>96</v>
      </c>
      <c r="B689" t="s">
        <v>97</v>
      </c>
      <c r="C689" t="s">
        <v>63</v>
      </c>
      <c r="D689">
        <v>1997</v>
      </c>
      <c r="E689" s="3">
        <v>4622557</v>
      </c>
      <c r="F689" s="3">
        <v>382791.00000000006</v>
      </c>
    </row>
    <row r="690" spans="1:6" x14ac:dyDescent="0.25">
      <c r="A690" t="s">
        <v>96</v>
      </c>
      <c r="B690" t="s">
        <v>97</v>
      </c>
      <c r="C690" t="s">
        <v>63</v>
      </c>
      <c r="D690">
        <v>1998</v>
      </c>
      <c r="E690" s="3">
        <v>4700423</v>
      </c>
      <c r="F690" s="3">
        <v>385287.00000000006</v>
      </c>
    </row>
    <row r="691" spans="1:6" x14ac:dyDescent="0.25">
      <c r="A691" t="s">
        <v>96</v>
      </c>
      <c r="B691" t="s">
        <v>97</v>
      </c>
      <c r="C691" t="s">
        <v>63</v>
      </c>
      <c r="D691">
        <v>1999</v>
      </c>
      <c r="E691" s="3">
        <v>4930574</v>
      </c>
      <c r="F691" s="3">
        <v>387577.99999999994</v>
      </c>
    </row>
    <row r="692" spans="1:6" x14ac:dyDescent="0.25">
      <c r="A692" t="s">
        <v>96</v>
      </c>
      <c r="B692" t="s">
        <v>97</v>
      </c>
      <c r="C692" t="s">
        <v>63</v>
      </c>
      <c r="D692">
        <v>2000</v>
      </c>
      <c r="E692" s="3">
        <v>5026483</v>
      </c>
      <c r="F692" s="3">
        <v>390086.99999999994</v>
      </c>
    </row>
    <row r="693" spans="1:6" x14ac:dyDescent="0.25">
      <c r="A693" t="s">
        <v>96</v>
      </c>
      <c r="B693" t="s">
        <v>97</v>
      </c>
      <c r="C693" t="s">
        <v>63</v>
      </c>
      <c r="D693">
        <v>2001</v>
      </c>
      <c r="E693" s="3">
        <v>5327839</v>
      </c>
      <c r="F693" s="3">
        <v>393028</v>
      </c>
    </row>
    <row r="694" spans="1:6" x14ac:dyDescent="0.25">
      <c r="A694" t="s">
        <v>96</v>
      </c>
      <c r="B694" t="s">
        <v>97</v>
      </c>
      <c r="C694" t="s">
        <v>63</v>
      </c>
      <c r="D694">
        <v>2002</v>
      </c>
      <c r="E694" s="3">
        <v>5794226</v>
      </c>
      <c r="F694" s="3">
        <v>395969</v>
      </c>
    </row>
    <row r="695" spans="1:6" x14ac:dyDescent="0.25">
      <c r="A695" t="s">
        <v>96</v>
      </c>
      <c r="B695" t="s">
        <v>97</v>
      </c>
      <c r="C695" t="s">
        <v>63</v>
      </c>
      <c r="D695">
        <v>2003</v>
      </c>
      <c r="E695" s="3">
        <v>6184346</v>
      </c>
      <c r="F695" s="3">
        <v>398582</v>
      </c>
    </row>
    <row r="696" spans="1:6" x14ac:dyDescent="0.25">
      <c r="A696" t="s">
        <v>96</v>
      </c>
      <c r="B696" t="s">
        <v>97</v>
      </c>
      <c r="C696" t="s">
        <v>63</v>
      </c>
      <c r="D696">
        <v>2004</v>
      </c>
      <c r="E696" s="3">
        <v>6262576</v>
      </c>
      <c r="F696" s="3">
        <v>401268</v>
      </c>
    </row>
    <row r="697" spans="1:6" x14ac:dyDescent="0.25">
      <c r="A697" t="s">
        <v>96</v>
      </c>
      <c r="B697" t="s">
        <v>97</v>
      </c>
      <c r="C697" t="s">
        <v>63</v>
      </c>
      <c r="D697">
        <v>2005</v>
      </c>
      <c r="E697" s="3">
        <v>5028635</v>
      </c>
      <c r="F697" s="3">
        <v>403834.00000000006</v>
      </c>
    </row>
    <row r="698" spans="1:6" x14ac:dyDescent="0.25">
      <c r="A698" t="s">
        <v>96</v>
      </c>
      <c r="B698" t="s">
        <v>97</v>
      </c>
      <c r="C698" t="s">
        <v>63</v>
      </c>
      <c r="D698">
        <v>2006</v>
      </c>
      <c r="E698" s="3">
        <v>5326095</v>
      </c>
      <c r="F698" s="3">
        <v>405308.00000000006</v>
      </c>
    </row>
    <row r="699" spans="1:6" x14ac:dyDescent="0.25">
      <c r="A699" t="s">
        <v>96</v>
      </c>
      <c r="B699" t="s">
        <v>97</v>
      </c>
      <c r="C699" t="s">
        <v>63</v>
      </c>
      <c r="D699">
        <v>2007</v>
      </c>
      <c r="E699" s="3">
        <v>5706084</v>
      </c>
      <c r="F699" s="3">
        <v>406724</v>
      </c>
    </row>
    <row r="700" spans="1:6" x14ac:dyDescent="0.25">
      <c r="A700" t="s">
        <v>96</v>
      </c>
      <c r="B700" t="s">
        <v>97</v>
      </c>
      <c r="C700" t="s">
        <v>63</v>
      </c>
      <c r="D700">
        <v>2008</v>
      </c>
      <c r="E700" s="3">
        <v>5942076</v>
      </c>
      <c r="F700" s="3">
        <v>409379</v>
      </c>
    </row>
    <row r="701" spans="1:6" x14ac:dyDescent="0.25">
      <c r="A701" t="s">
        <v>96</v>
      </c>
      <c r="B701" t="s">
        <v>97</v>
      </c>
      <c r="C701" t="s">
        <v>63</v>
      </c>
      <c r="D701">
        <v>2009</v>
      </c>
      <c r="E701" s="3">
        <v>6461233</v>
      </c>
      <c r="F701" s="3">
        <v>412477.00000000006</v>
      </c>
    </row>
    <row r="702" spans="1:6" x14ac:dyDescent="0.25">
      <c r="A702" t="s">
        <v>96</v>
      </c>
      <c r="B702" t="s">
        <v>97</v>
      </c>
      <c r="C702" t="s">
        <v>63</v>
      </c>
      <c r="D702">
        <v>2010</v>
      </c>
      <c r="E702" s="3">
        <v>7585787</v>
      </c>
      <c r="F702" s="3">
        <v>414508.00000000006</v>
      </c>
    </row>
    <row r="703" spans="1:6" x14ac:dyDescent="0.25">
      <c r="A703" t="s">
        <v>96</v>
      </c>
      <c r="B703" t="s">
        <v>97</v>
      </c>
      <c r="C703" t="s">
        <v>63</v>
      </c>
      <c r="D703">
        <v>2011</v>
      </c>
      <c r="E703" s="3">
        <v>7204139</v>
      </c>
      <c r="F703" s="3">
        <v>416268</v>
      </c>
    </row>
    <row r="704" spans="1:6" x14ac:dyDescent="0.25">
      <c r="A704" t="s">
        <v>96</v>
      </c>
      <c r="B704" t="s">
        <v>97</v>
      </c>
      <c r="C704" t="s">
        <v>63</v>
      </c>
      <c r="D704">
        <v>2012</v>
      </c>
      <c r="E704" s="3">
        <v>6857597</v>
      </c>
      <c r="F704" s="3">
        <v>420028</v>
      </c>
    </row>
    <row r="705" spans="1:6" x14ac:dyDescent="0.25">
      <c r="A705" t="s">
        <v>96</v>
      </c>
      <c r="B705" t="s">
        <v>97</v>
      </c>
      <c r="C705" t="s">
        <v>63</v>
      </c>
      <c r="D705">
        <v>2013</v>
      </c>
      <c r="E705" s="3">
        <v>6574362</v>
      </c>
      <c r="F705" s="3">
        <v>425967</v>
      </c>
    </row>
    <row r="706" spans="1:6" x14ac:dyDescent="0.25">
      <c r="A706" t="s">
        <v>96</v>
      </c>
      <c r="B706" t="s">
        <v>97</v>
      </c>
      <c r="C706" t="s">
        <v>63</v>
      </c>
      <c r="D706">
        <v>2014</v>
      </c>
      <c r="E706" s="3">
        <v>6697187</v>
      </c>
      <c r="F706" s="3">
        <v>434558</v>
      </c>
    </row>
    <row r="707" spans="1:6" x14ac:dyDescent="0.25">
      <c r="A707" t="s">
        <v>96</v>
      </c>
      <c r="B707" t="s">
        <v>97</v>
      </c>
      <c r="C707" t="s">
        <v>63</v>
      </c>
      <c r="D707">
        <v>2015</v>
      </c>
      <c r="E707" s="3">
        <v>6999149</v>
      </c>
      <c r="F707" s="3">
        <v>445053</v>
      </c>
    </row>
    <row r="708" spans="1:6" x14ac:dyDescent="0.25">
      <c r="A708" t="s">
        <v>96</v>
      </c>
      <c r="B708" t="s">
        <v>97</v>
      </c>
      <c r="C708" t="s">
        <v>63</v>
      </c>
      <c r="D708">
        <v>2016</v>
      </c>
      <c r="E708" s="3">
        <v>7398334</v>
      </c>
      <c r="F708" s="3">
        <v>455356</v>
      </c>
    </row>
    <row r="709" spans="1:6" x14ac:dyDescent="0.25">
      <c r="A709" t="s">
        <v>96</v>
      </c>
      <c r="B709" t="s">
        <v>97</v>
      </c>
      <c r="C709" t="s">
        <v>63</v>
      </c>
      <c r="D709">
        <v>2017</v>
      </c>
      <c r="E709" s="3">
        <v>8836924</v>
      </c>
      <c r="F709" s="3">
        <v>467999</v>
      </c>
    </row>
    <row r="710" spans="1:6" x14ac:dyDescent="0.25">
      <c r="A710" t="s">
        <v>96</v>
      </c>
      <c r="B710" t="s">
        <v>97</v>
      </c>
      <c r="C710" t="s">
        <v>63</v>
      </c>
      <c r="D710">
        <v>2018</v>
      </c>
      <c r="E710" s="3">
        <v>9119153</v>
      </c>
      <c r="F710" s="3">
        <v>484630</v>
      </c>
    </row>
    <row r="711" spans="1:6" x14ac:dyDescent="0.25">
      <c r="A711" t="s">
        <v>96</v>
      </c>
      <c r="B711" t="s">
        <v>97</v>
      </c>
      <c r="C711" t="s">
        <v>63</v>
      </c>
      <c r="D711">
        <v>2019</v>
      </c>
      <c r="E711" s="3">
        <v>9435278</v>
      </c>
      <c r="F711" s="3">
        <v>504061.99999999994</v>
      </c>
    </row>
    <row r="712" spans="1:6" x14ac:dyDescent="0.25">
      <c r="A712" t="s">
        <v>96</v>
      </c>
      <c r="B712" t="s">
        <v>97</v>
      </c>
      <c r="C712" t="s">
        <v>63</v>
      </c>
      <c r="D712">
        <v>2020</v>
      </c>
      <c r="E712" s="3">
        <v>8828831</v>
      </c>
      <c r="F712" s="3">
        <v>515332</v>
      </c>
    </row>
    <row r="713" spans="1:6" x14ac:dyDescent="0.25">
      <c r="A713" t="s">
        <v>96</v>
      </c>
      <c r="B713" t="s">
        <v>97</v>
      </c>
      <c r="C713" t="s">
        <v>63</v>
      </c>
      <c r="D713">
        <v>2021</v>
      </c>
      <c r="E713" s="3">
        <v>8087959</v>
      </c>
      <c r="F713" s="3">
        <v>518536.00000000006</v>
      </c>
    </row>
    <row r="714" spans="1:6" x14ac:dyDescent="0.25">
      <c r="A714" t="s">
        <v>96</v>
      </c>
      <c r="B714" t="s">
        <v>97</v>
      </c>
      <c r="C714" t="s">
        <v>63</v>
      </c>
      <c r="D714">
        <v>2022</v>
      </c>
      <c r="E714" s="3">
        <v>8979981</v>
      </c>
      <c r="F714" s="3">
        <v>531511.00000000012</v>
      </c>
    </row>
    <row r="715" spans="1:6" x14ac:dyDescent="0.25">
      <c r="A715" t="s">
        <v>96</v>
      </c>
      <c r="B715" t="s">
        <v>97</v>
      </c>
      <c r="C715" t="s">
        <v>63</v>
      </c>
      <c r="D715">
        <v>2023</v>
      </c>
      <c r="E715" s="3">
        <v>9462765</v>
      </c>
      <c r="F715" s="3"/>
    </row>
    <row r="716" spans="1:6" x14ac:dyDescent="0.25">
      <c r="A716" t="s">
        <v>96</v>
      </c>
      <c r="B716" t="s">
        <v>97</v>
      </c>
      <c r="C716" t="s">
        <v>64</v>
      </c>
      <c r="D716">
        <v>1990</v>
      </c>
      <c r="E716" s="3">
        <v>206306215</v>
      </c>
      <c r="F716" s="3">
        <v>14951509.999999998</v>
      </c>
    </row>
    <row r="717" spans="1:6" x14ac:dyDescent="0.25">
      <c r="A717" t="s">
        <v>96</v>
      </c>
      <c r="B717" t="s">
        <v>97</v>
      </c>
      <c r="C717" t="s">
        <v>64</v>
      </c>
      <c r="D717">
        <v>1991</v>
      </c>
      <c r="E717" s="3">
        <v>215893654</v>
      </c>
      <c r="F717" s="3">
        <v>15069797.999999998</v>
      </c>
    </row>
    <row r="718" spans="1:6" x14ac:dyDescent="0.25">
      <c r="A718" t="s">
        <v>96</v>
      </c>
      <c r="B718" t="s">
        <v>97</v>
      </c>
      <c r="C718" t="s">
        <v>64</v>
      </c>
      <c r="D718">
        <v>1992</v>
      </c>
      <c r="E718" s="3">
        <v>216459135</v>
      </c>
      <c r="F718" s="3">
        <v>15184166</v>
      </c>
    </row>
    <row r="719" spans="1:6" x14ac:dyDescent="0.25">
      <c r="A719" t="s">
        <v>96</v>
      </c>
      <c r="B719" t="s">
        <v>97</v>
      </c>
      <c r="C719" t="s">
        <v>64</v>
      </c>
      <c r="D719">
        <v>1993</v>
      </c>
      <c r="E719" s="3">
        <v>215517670</v>
      </c>
      <c r="F719" s="3">
        <v>15290368</v>
      </c>
    </row>
    <row r="720" spans="1:6" x14ac:dyDescent="0.25">
      <c r="A720" t="s">
        <v>96</v>
      </c>
      <c r="B720" t="s">
        <v>97</v>
      </c>
      <c r="C720" t="s">
        <v>64</v>
      </c>
      <c r="D720">
        <v>1994</v>
      </c>
      <c r="E720" s="3">
        <v>217563953</v>
      </c>
      <c r="F720" s="3">
        <v>15382838.000000002</v>
      </c>
    </row>
    <row r="721" spans="1:6" x14ac:dyDescent="0.25">
      <c r="A721" t="s">
        <v>96</v>
      </c>
      <c r="B721" t="s">
        <v>97</v>
      </c>
      <c r="C721" t="s">
        <v>64</v>
      </c>
      <c r="D721">
        <v>1995</v>
      </c>
      <c r="E721" s="3">
        <v>219294505</v>
      </c>
      <c r="F721" s="3">
        <v>15459006</v>
      </c>
    </row>
    <row r="722" spans="1:6" x14ac:dyDescent="0.25">
      <c r="A722" t="s">
        <v>96</v>
      </c>
      <c r="B722" t="s">
        <v>97</v>
      </c>
      <c r="C722" t="s">
        <v>64</v>
      </c>
      <c r="D722">
        <v>1996</v>
      </c>
      <c r="E722" s="3">
        <v>230163274</v>
      </c>
      <c r="F722" s="3">
        <v>15530498</v>
      </c>
    </row>
    <row r="723" spans="1:6" x14ac:dyDescent="0.25">
      <c r="A723" t="s">
        <v>96</v>
      </c>
      <c r="B723" t="s">
        <v>97</v>
      </c>
      <c r="C723" t="s">
        <v>64</v>
      </c>
      <c r="D723">
        <v>1997</v>
      </c>
      <c r="E723" s="3">
        <v>226250169</v>
      </c>
      <c r="F723" s="3">
        <v>15610650.000000002</v>
      </c>
    </row>
    <row r="724" spans="1:6" x14ac:dyDescent="0.25">
      <c r="A724" t="s">
        <v>96</v>
      </c>
      <c r="B724" t="s">
        <v>97</v>
      </c>
      <c r="C724" t="s">
        <v>64</v>
      </c>
      <c r="D724">
        <v>1998</v>
      </c>
      <c r="E724" s="3">
        <v>228122998</v>
      </c>
      <c r="F724" s="3">
        <v>15707209</v>
      </c>
    </row>
    <row r="725" spans="1:6" x14ac:dyDescent="0.25">
      <c r="A725" t="s">
        <v>96</v>
      </c>
      <c r="B725" t="s">
        <v>97</v>
      </c>
      <c r="C725" t="s">
        <v>64</v>
      </c>
      <c r="D725">
        <v>1999</v>
      </c>
      <c r="E725" s="3">
        <v>224514153</v>
      </c>
      <c r="F725" s="3">
        <v>15812088</v>
      </c>
    </row>
    <row r="726" spans="1:6" x14ac:dyDescent="0.25">
      <c r="A726" t="s">
        <v>96</v>
      </c>
      <c r="B726" t="s">
        <v>97</v>
      </c>
      <c r="C726" t="s">
        <v>64</v>
      </c>
      <c r="D726">
        <v>2000</v>
      </c>
      <c r="E726" s="3">
        <v>228136897</v>
      </c>
      <c r="F726" s="3">
        <v>15925513</v>
      </c>
    </row>
    <row r="727" spans="1:6" x14ac:dyDescent="0.25">
      <c r="A727" t="s">
        <v>96</v>
      </c>
      <c r="B727" t="s">
        <v>97</v>
      </c>
      <c r="C727" t="s">
        <v>64</v>
      </c>
      <c r="D727">
        <v>2001</v>
      </c>
      <c r="E727" s="3">
        <v>237704248</v>
      </c>
      <c r="F727" s="3">
        <v>16046180</v>
      </c>
    </row>
    <row r="728" spans="1:6" x14ac:dyDescent="0.25">
      <c r="A728" t="s">
        <v>96</v>
      </c>
      <c r="B728" t="s">
        <v>97</v>
      </c>
      <c r="C728" t="s">
        <v>64</v>
      </c>
      <c r="D728">
        <v>2002</v>
      </c>
      <c r="E728" s="3">
        <v>237206374</v>
      </c>
      <c r="F728" s="3">
        <v>16148929</v>
      </c>
    </row>
    <row r="729" spans="1:6" x14ac:dyDescent="0.25">
      <c r="A729" t="s">
        <v>96</v>
      </c>
      <c r="B729" t="s">
        <v>97</v>
      </c>
      <c r="C729" t="s">
        <v>64</v>
      </c>
      <c r="D729">
        <v>2003</v>
      </c>
      <c r="E729" s="3">
        <v>237000500</v>
      </c>
      <c r="F729" s="3">
        <v>16225301.999999998</v>
      </c>
    </row>
    <row r="730" spans="1:6" x14ac:dyDescent="0.25">
      <c r="A730" t="s">
        <v>96</v>
      </c>
      <c r="B730" t="s">
        <v>97</v>
      </c>
      <c r="C730" t="s">
        <v>64</v>
      </c>
      <c r="D730">
        <v>2004</v>
      </c>
      <c r="E730" s="3">
        <v>243675832</v>
      </c>
      <c r="F730" s="3">
        <v>16281779</v>
      </c>
    </row>
    <row r="731" spans="1:6" x14ac:dyDescent="0.25">
      <c r="A731" t="s">
        <v>96</v>
      </c>
      <c r="B731" t="s">
        <v>97</v>
      </c>
      <c r="C731" t="s">
        <v>64</v>
      </c>
      <c r="D731">
        <v>2005</v>
      </c>
      <c r="E731" s="3">
        <v>243300060</v>
      </c>
      <c r="F731" s="3">
        <v>16319868</v>
      </c>
    </row>
    <row r="732" spans="1:6" x14ac:dyDescent="0.25">
      <c r="A732" t="s">
        <v>96</v>
      </c>
      <c r="B732" t="s">
        <v>97</v>
      </c>
      <c r="C732" t="s">
        <v>64</v>
      </c>
      <c r="D732">
        <v>2006</v>
      </c>
      <c r="E732" s="3">
        <v>241799528</v>
      </c>
      <c r="F732" s="3">
        <v>16346101</v>
      </c>
    </row>
    <row r="733" spans="1:6" x14ac:dyDescent="0.25">
      <c r="A733" t="s">
        <v>96</v>
      </c>
      <c r="B733" t="s">
        <v>97</v>
      </c>
      <c r="C733" t="s">
        <v>64</v>
      </c>
      <c r="D733">
        <v>2007</v>
      </c>
      <c r="E733" s="3">
        <v>243272314</v>
      </c>
      <c r="F733" s="3">
        <v>16381696.000000002</v>
      </c>
    </row>
    <row r="734" spans="1:6" x14ac:dyDescent="0.25">
      <c r="A734" t="s">
        <v>96</v>
      </c>
      <c r="B734" t="s">
        <v>97</v>
      </c>
      <c r="C734" t="s">
        <v>64</v>
      </c>
      <c r="D734">
        <v>2008</v>
      </c>
      <c r="E734" s="3">
        <v>244445574</v>
      </c>
      <c r="F734" s="3">
        <v>16445593</v>
      </c>
    </row>
    <row r="735" spans="1:6" x14ac:dyDescent="0.25">
      <c r="A735" t="s">
        <v>96</v>
      </c>
      <c r="B735" t="s">
        <v>97</v>
      </c>
      <c r="C735" t="s">
        <v>64</v>
      </c>
      <c r="D735">
        <v>2009</v>
      </c>
      <c r="E735" s="3">
        <v>232221239</v>
      </c>
      <c r="F735" s="3">
        <v>16530387.999999998</v>
      </c>
    </row>
    <row r="736" spans="1:6" x14ac:dyDescent="0.25">
      <c r="A736" t="s">
        <v>96</v>
      </c>
      <c r="B736" t="s">
        <v>97</v>
      </c>
      <c r="C736" t="s">
        <v>64</v>
      </c>
      <c r="D736">
        <v>2010</v>
      </c>
      <c r="E736" s="3">
        <v>241158791</v>
      </c>
      <c r="F736" s="3">
        <v>16615394</v>
      </c>
    </row>
    <row r="737" spans="1:6" x14ac:dyDescent="0.25">
      <c r="A737" t="s">
        <v>96</v>
      </c>
      <c r="B737" t="s">
        <v>97</v>
      </c>
      <c r="C737" t="s">
        <v>64</v>
      </c>
      <c r="D737">
        <v>2011</v>
      </c>
      <c r="E737" s="3">
        <v>232160133</v>
      </c>
      <c r="F737" s="3">
        <v>16693074</v>
      </c>
    </row>
    <row r="738" spans="1:6" x14ac:dyDescent="0.25">
      <c r="A738" t="s">
        <v>96</v>
      </c>
      <c r="B738" t="s">
        <v>97</v>
      </c>
      <c r="C738" t="s">
        <v>64</v>
      </c>
      <c r="D738">
        <v>2012</v>
      </c>
      <c r="E738" s="3">
        <v>224074812</v>
      </c>
      <c r="F738" s="3">
        <v>16754962</v>
      </c>
    </row>
    <row r="739" spans="1:6" x14ac:dyDescent="0.25">
      <c r="A739" t="s">
        <v>96</v>
      </c>
      <c r="B739" t="s">
        <v>97</v>
      </c>
      <c r="C739" t="s">
        <v>64</v>
      </c>
      <c r="D739">
        <v>2013</v>
      </c>
      <c r="E739" s="3">
        <v>221173564</v>
      </c>
      <c r="F739" s="3">
        <v>16804432</v>
      </c>
    </row>
    <row r="740" spans="1:6" x14ac:dyDescent="0.25">
      <c r="A740" t="s">
        <v>96</v>
      </c>
      <c r="B740" t="s">
        <v>97</v>
      </c>
      <c r="C740" t="s">
        <v>64</v>
      </c>
      <c r="D740">
        <v>2014</v>
      </c>
      <c r="E740" s="3">
        <v>214210467</v>
      </c>
      <c r="F740" s="3">
        <v>16865007.999999996</v>
      </c>
    </row>
    <row r="741" spans="1:6" x14ac:dyDescent="0.25">
      <c r="A741" t="s">
        <v>96</v>
      </c>
      <c r="B741" t="s">
        <v>97</v>
      </c>
      <c r="C741" t="s">
        <v>64</v>
      </c>
      <c r="D741">
        <v>2015</v>
      </c>
      <c r="E741" s="3">
        <v>218206027</v>
      </c>
      <c r="F741" s="3">
        <v>16939923</v>
      </c>
    </row>
    <row r="742" spans="1:6" x14ac:dyDescent="0.25">
      <c r="A742" t="s">
        <v>96</v>
      </c>
      <c r="B742" t="s">
        <v>97</v>
      </c>
      <c r="C742" t="s">
        <v>64</v>
      </c>
      <c r="D742">
        <v>2016</v>
      </c>
      <c r="E742" s="3">
        <v>218815717</v>
      </c>
      <c r="F742" s="3">
        <v>17030314</v>
      </c>
    </row>
    <row r="743" spans="1:6" x14ac:dyDescent="0.25">
      <c r="A743" t="s">
        <v>96</v>
      </c>
      <c r="B743" t="s">
        <v>97</v>
      </c>
      <c r="C743" t="s">
        <v>64</v>
      </c>
      <c r="D743">
        <v>2017</v>
      </c>
      <c r="E743" s="3">
        <v>215079066</v>
      </c>
      <c r="F743" s="3">
        <v>17131296</v>
      </c>
    </row>
    <row r="744" spans="1:6" x14ac:dyDescent="0.25">
      <c r="A744" t="s">
        <v>96</v>
      </c>
      <c r="B744" t="s">
        <v>97</v>
      </c>
      <c r="C744" t="s">
        <v>64</v>
      </c>
      <c r="D744">
        <v>2018</v>
      </c>
      <c r="E744" s="3">
        <v>209619180</v>
      </c>
      <c r="F744" s="3">
        <v>17231624</v>
      </c>
    </row>
    <row r="745" spans="1:6" x14ac:dyDescent="0.25">
      <c r="A745" t="s">
        <v>96</v>
      </c>
      <c r="B745" t="s">
        <v>97</v>
      </c>
      <c r="C745" t="s">
        <v>64</v>
      </c>
      <c r="D745">
        <v>2019</v>
      </c>
      <c r="E745" s="3">
        <v>204051212</v>
      </c>
      <c r="F745" s="3">
        <v>17344874</v>
      </c>
    </row>
    <row r="746" spans="1:6" x14ac:dyDescent="0.25">
      <c r="A746" t="s">
        <v>96</v>
      </c>
      <c r="B746" t="s">
        <v>97</v>
      </c>
      <c r="C746" t="s">
        <v>64</v>
      </c>
      <c r="D746">
        <v>2020</v>
      </c>
      <c r="E746" s="3">
        <v>183526031</v>
      </c>
      <c r="F746" s="3">
        <v>17441500</v>
      </c>
    </row>
    <row r="747" spans="1:6" x14ac:dyDescent="0.25">
      <c r="A747" t="s">
        <v>96</v>
      </c>
      <c r="B747" t="s">
        <v>97</v>
      </c>
      <c r="C747" t="s">
        <v>64</v>
      </c>
      <c r="D747">
        <v>2021</v>
      </c>
      <c r="E747" s="3">
        <v>185853631</v>
      </c>
      <c r="F747" s="3">
        <v>17533044</v>
      </c>
    </row>
    <row r="748" spans="1:6" x14ac:dyDescent="0.25">
      <c r="A748" t="s">
        <v>96</v>
      </c>
      <c r="B748" t="s">
        <v>97</v>
      </c>
      <c r="C748" t="s">
        <v>64</v>
      </c>
      <c r="D748">
        <v>2022</v>
      </c>
      <c r="E748" s="3">
        <v>175415743</v>
      </c>
      <c r="F748" s="3">
        <v>17700982</v>
      </c>
    </row>
    <row r="749" spans="1:6" x14ac:dyDescent="0.25">
      <c r="A749" t="s">
        <v>96</v>
      </c>
      <c r="B749" t="s">
        <v>97</v>
      </c>
      <c r="C749" t="s">
        <v>64</v>
      </c>
      <c r="D749">
        <v>2023</v>
      </c>
      <c r="E749" s="3">
        <v>163273495</v>
      </c>
      <c r="F749" s="3"/>
    </row>
    <row r="750" spans="1:6" x14ac:dyDescent="0.25">
      <c r="A750" t="s">
        <v>96</v>
      </c>
      <c r="B750" t="s">
        <v>97</v>
      </c>
      <c r="C750" t="s">
        <v>74</v>
      </c>
      <c r="D750">
        <v>1990</v>
      </c>
      <c r="E750" s="3">
        <v>26483578</v>
      </c>
      <c r="F750" s="3"/>
    </row>
    <row r="751" spans="1:6" x14ac:dyDescent="0.25">
      <c r="A751" t="s">
        <v>96</v>
      </c>
      <c r="B751" t="s">
        <v>97</v>
      </c>
      <c r="C751" t="s">
        <v>74</v>
      </c>
      <c r="D751">
        <v>1991</v>
      </c>
      <c r="E751" s="3">
        <v>23568050</v>
      </c>
      <c r="F751" s="3"/>
    </row>
    <row r="752" spans="1:6" x14ac:dyDescent="0.25">
      <c r="A752" t="s">
        <v>96</v>
      </c>
      <c r="B752" t="s">
        <v>97</v>
      </c>
      <c r="C752" t="s">
        <v>74</v>
      </c>
      <c r="D752">
        <v>1992</v>
      </c>
      <c r="E752" s="3">
        <v>25168875</v>
      </c>
      <c r="F752" s="3"/>
    </row>
    <row r="753" spans="1:6" x14ac:dyDescent="0.25">
      <c r="A753" t="s">
        <v>96</v>
      </c>
      <c r="B753" t="s">
        <v>97</v>
      </c>
      <c r="C753" t="s">
        <v>74</v>
      </c>
      <c r="D753">
        <v>1993</v>
      </c>
      <c r="E753" s="3">
        <v>25207410</v>
      </c>
      <c r="F753" s="3"/>
    </row>
    <row r="754" spans="1:6" x14ac:dyDescent="0.25">
      <c r="A754" t="s">
        <v>96</v>
      </c>
      <c r="B754" t="s">
        <v>97</v>
      </c>
      <c r="C754" t="s">
        <v>74</v>
      </c>
      <c r="D754">
        <v>1994</v>
      </c>
      <c r="E754" s="3">
        <v>28236117</v>
      </c>
      <c r="F754" s="3"/>
    </row>
    <row r="755" spans="1:6" x14ac:dyDescent="0.25">
      <c r="A755" t="s">
        <v>96</v>
      </c>
      <c r="B755" t="s">
        <v>97</v>
      </c>
      <c r="C755" t="s">
        <v>74</v>
      </c>
      <c r="D755">
        <v>1995</v>
      </c>
      <c r="E755" s="3">
        <v>26040524</v>
      </c>
      <c r="F755" s="3"/>
    </row>
    <row r="756" spans="1:6" x14ac:dyDescent="0.25">
      <c r="A756" t="s">
        <v>96</v>
      </c>
      <c r="B756" t="s">
        <v>97</v>
      </c>
      <c r="C756" t="s">
        <v>74</v>
      </c>
      <c r="D756">
        <v>1996</v>
      </c>
      <c r="E756" s="3">
        <v>33732121</v>
      </c>
      <c r="F756" s="3"/>
    </row>
    <row r="757" spans="1:6" x14ac:dyDescent="0.25">
      <c r="A757" t="s">
        <v>96</v>
      </c>
      <c r="B757" t="s">
        <v>97</v>
      </c>
      <c r="C757" t="s">
        <v>74</v>
      </c>
      <c r="D757">
        <v>1997</v>
      </c>
      <c r="E757" s="3">
        <v>31400346</v>
      </c>
      <c r="F757" s="3"/>
    </row>
    <row r="758" spans="1:6" x14ac:dyDescent="0.25">
      <c r="A758" t="s">
        <v>96</v>
      </c>
      <c r="B758" t="s">
        <v>97</v>
      </c>
      <c r="C758" t="s">
        <v>74</v>
      </c>
      <c r="D758">
        <v>1998</v>
      </c>
      <c r="E758" s="3">
        <v>30289822</v>
      </c>
      <c r="F758" s="3"/>
    </row>
    <row r="759" spans="1:6" x14ac:dyDescent="0.25">
      <c r="A759" t="s">
        <v>96</v>
      </c>
      <c r="B759" t="s">
        <v>97</v>
      </c>
      <c r="C759" t="s">
        <v>74</v>
      </c>
      <c r="D759">
        <v>1999</v>
      </c>
      <c r="E759" s="3">
        <v>25472046</v>
      </c>
      <c r="F759" s="3"/>
    </row>
    <row r="760" spans="1:6" x14ac:dyDescent="0.25">
      <c r="A760" t="s">
        <v>96</v>
      </c>
      <c r="B760" t="s">
        <v>97</v>
      </c>
      <c r="C760" t="s">
        <v>74</v>
      </c>
      <c r="D760">
        <v>2000</v>
      </c>
      <c r="E760" s="3">
        <v>27555495</v>
      </c>
      <c r="F760" s="3"/>
    </row>
    <row r="761" spans="1:6" x14ac:dyDescent="0.25">
      <c r="A761" t="s">
        <v>96</v>
      </c>
      <c r="B761" t="s">
        <v>97</v>
      </c>
      <c r="C761" t="s">
        <v>74</v>
      </c>
      <c r="D761">
        <v>2001</v>
      </c>
      <c r="E761" s="3">
        <v>24125025</v>
      </c>
      <c r="F761" s="3"/>
    </row>
    <row r="762" spans="1:6" x14ac:dyDescent="0.25">
      <c r="A762" t="s">
        <v>96</v>
      </c>
      <c r="B762" t="s">
        <v>97</v>
      </c>
      <c r="C762" t="s">
        <v>74</v>
      </c>
      <c r="D762">
        <v>2002</v>
      </c>
      <c r="E762" s="3">
        <v>21527255</v>
      </c>
      <c r="F762" s="3"/>
    </row>
    <row r="763" spans="1:6" x14ac:dyDescent="0.25">
      <c r="A763" t="s">
        <v>96</v>
      </c>
      <c r="B763" t="s">
        <v>97</v>
      </c>
      <c r="C763" t="s">
        <v>74</v>
      </c>
      <c r="D763">
        <v>2003</v>
      </c>
      <c r="E763" s="3">
        <v>23855333</v>
      </c>
      <c r="F763" s="3"/>
    </row>
    <row r="764" spans="1:6" x14ac:dyDescent="0.25">
      <c r="A764" t="s">
        <v>96</v>
      </c>
      <c r="B764" t="s">
        <v>97</v>
      </c>
      <c r="C764" t="s">
        <v>74</v>
      </c>
      <c r="D764">
        <v>2004</v>
      </c>
      <c r="E764" s="3">
        <v>24054020</v>
      </c>
      <c r="F764" s="3"/>
    </row>
    <row r="765" spans="1:6" x14ac:dyDescent="0.25">
      <c r="A765" t="s">
        <v>96</v>
      </c>
      <c r="B765" t="s">
        <v>97</v>
      </c>
      <c r="C765" t="s">
        <v>74</v>
      </c>
      <c r="D765">
        <v>2005</v>
      </c>
      <c r="E765" s="3">
        <v>21798417</v>
      </c>
      <c r="F765" s="3"/>
    </row>
    <row r="766" spans="1:6" x14ac:dyDescent="0.25">
      <c r="A766" t="s">
        <v>96</v>
      </c>
      <c r="B766" t="s">
        <v>97</v>
      </c>
      <c r="C766" t="s">
        <v>74</v>
      </c>
      <c r="D766">
        <v>2006</v>
      </c>
      <c r="E766" s="3">
        <v>27313496</v>
      </c>
      <c r="F766" s="3"/>
    </row>
    <row r="767" spans="1:6" x14ac:dyDescent="0.25">
      <c r="A767" t="s">
        <v>96</v>
      </c>
      <c r="B767" t="s">
        <v>97</v>
      </c>
      <c r="C767" t="s">
        <v>74</v>
      </c>
      <c r="D767">
        <v>2007</v>
      </c>
      <c r="E767" s="3">
        <v>27649300</v>
      </c>
      <c r="F767" s="3"/>
    </row>
    <row r="768" spans="1:6" x14ac:dyDescent="0.25">
      <c r="A768" t="s">
        <v>96</v>
      </c>
      <c r="B768" t="s">
        <v>97</v>
      </c>
      <c r="C768" t="s">
        <v>74</v>
      </c>
      <c r="D768">
        <v>2008</v>
      </c>
      <c r="E768" s="3">
        <v>21624748</v>
      </c>
      <c r="F768" s="3"/>
    </row>
    <row r="769" spans="1:6" x14ac:dyDescent="0.25">
      <c r="A769" t="s">
        <v>96</v>
      </c>
      <c r="B769" t="s">
        <v>97</v>
      </c>
      <c r="C769" t="s">
        <v>74</v>
      </c>
      <c r="D769">
        <v>2009</v>
      </c>
      <c r="E769" s="3">
        <v>21307202</v>
      </c>
      <c r="F769" s="3"/>
    </row>
    <row r="770" spans="1:6" x14ac:dyDescent="0.25">
      <c r="A770" t="s">
        <v>96</v>
      </c>
      <c r="B770" t="s">
        <v>97</v>
      </c>
      <c r="C770" t="s">
        <v>74</v>
      </c>
      <c r="D770">
        <v>2010</v>
      </c>
      <c r="E770" s="3">
        <v>22397870</v>
      </c>
      <c r="F770" s="3"/>
    </row>
    <row r="771" spans="1:6" x14ac:dyDescent="0.25">
      <c r="A771" t="s">
        <v>96</v>
      </c>
      <c r="B771" t="s">
        <v>97</v>
      </c>
      <c r="C771" t="s">
        <v>74</v>
      </c>
      <c r="D771">
        <v>2011</v>
      </c>
      <c r="E771" s="3">
        <v>22275547</v>
      </c>
      <c r="F771" s="3"/>
    </row>
    <row r="772" spans="1:6" x14ac:dyDescent="0.25">
      <c r="A772" t="s">
        <v>96</v>
      </c>
      <c r="B772" t="s">
        <v>97</v>
      </c>
      <c r="C772" t="s">
        <v>74</v>
      </c>
      <c r="D772">
        <v>2012</v>
      </c>
      <c r="E772" s="3">
        <v>22698998</v>
      </c>
      <c r="F772" s="3"/>
    </row>
    <row r="773" spans="1:6" x14ac:dyDescent="0.25">
      <c r="A773" t="s">
        <v>96</v>
      </c>
      <c r="B773" t="s">
        <v>97</v>
      </c>
      <c r="C773" t="s">
        <v>74</v>
      </c>
      <c r="D773">
        <v>2013</v>
      </c>
      <c r="E773" s="3">
        <v>26333764</v>
      </c>
      <c r="F773" s="3"/>
    </row>
    <row r="774" spans="1:6" x14ac:dyDescent="0.25">
      <c r="A774" t="s">
        <v>96</v>
      </c>
      <c r="B774" t="s">
        <v>97</v>
      </c>
      <c r="C774" t="s">
        <v>74</v>
      </c>
      <c r="D774">
        <v>2014</v>
      </c>
      <c r="E774" s="3">
        <v>28657767</v>
      </c>
      <c r="F774" s="3"/>
    </row>
    <row r="775" spans="1:6" x14ac:dyDescent="0.25">
      <c r="A775" t="s">
        <v>96</v>
      </c>
      <c r="B775" t="s">
        <v>97</v>
      </c>
      <c r="C775" t="s">
        <v>74</v>
      </c>
      <c r="D775">
        <v>2015</v>
      </c>
      <c r="E775" s="3">
        <v>32792885</v>
      </c>
      <c r="F775" s="3"/>
    </row>
    <row r="776" spans="1:6" x14ac:dyDescent="0.25">
      <c r="A776" t="s">
        <v>96</v>
      </c>
      <c r="B776" t="s">
        <v>97</v>
      </c>
      <c r="C776" t="s">
        <v>74</v>
      </c>
      <c r="D776">
        <v>2016</v>
      </c>
      <c r="E776" s="3">
        <v>33182972</v>
      </c>
      <c r="F776" s="3"/>
    </row>
    <row r="777" spans="1:6" x14ac:dyDescent="0.25">
      <c r="A777" t="s">
        <v>96</v>
      </c>
      <c r="B777" t="s">
        <v>97</v>
      </c>
      <c r="C777" t="s">
        <v>74</v>
      </c>
      <c r="D777">
        <v>2017</v>
      </c>
      <c r="E777" s="3">
        <v>30603572</v>
      </c>
      <c r="F777" s="3"/>
    </row>
    <row r="778" spans="1:6" x14ac:dyDescent="0.25">
      <c r="A778" t="s">
        <v>96</v>
      </c>
      <c r="B778" t="s">
        <v>97</v>
      </c>
      <c r="C778" t="s">
        <v>74</v>
      </c>
      <c r="D778">
        <v>2018</v>
      </c>
      <c r="E778" s="3">
        <v>34112176</v>
      </c>
      <c r="F778" s="3"/>
    </row>
    <row r="779" spans="1:6" x14ac:dyDescent="0.25">
      <c r="A779" t="s">
        <v>96</v>
      </c>
      <c r="B779" t="s">
        <v>97</v>
      </c>
      <c r="C779" t="s">
        <v>74</v>
      </c>
      <c r="D779">
        <v>2019</v>
      </c>
      <c r="E779" s="3">
        <v>36652619</v>
      </c>
      <c r="F779" s="3"/>
    </row>
    <row r="780" spans="1:6" x14ac:dyDescent="0.25">
      <c r="A780" t="s">
        <v>96</v>
      </c>
      <c r="B780" t="s">
        <v>97</v>
      </c>
      <c r="C780" t="s">
        <v>74</v>
      </c>
      <c r="D780">
        <v>2020</v>
      </c>
      <c r="E780" s="3">
        <v>26683328</v>
      </c>
      <c r="F780" s="3"/>
    </row>
    <row r="781" spans="1:6" x14ac:dyDescent="0.25">
      <c r="A781" t="s">
        <v>96</v>
      </c>
      <c r="B781" t="s">
        <v>97</v>
      </c>
      <c r="C781" t="s">
        <v>74</v>
      </c>
      <c r="D781">
        <v>2021</v>
      </c>
      <c r="E781" s="3">
        <v>31836253</v>
      </c>
      <c r="F781" s="3"/>
    </row>
    <row r="782" spans="1:6" x14ac:dyDescent="0.25">
      <c r="A782" t="s">
        <v>96</v>
      </c>
      <c r="B782" t="s">
        <v>97</v>
      </c>
      <c r="C782" t="s">
        <v>74</v>
      </c>
      <c r="D782">
        <v>2022</v>
      </c>
      <c r="E782" s="3">
        <v>34102930</v>
      </c>
      <c r="F782" s="3"/>
    </row>
    <row r="783" spans="1:6" x14ac:dyDescent="0.25">
      <c r="A783" t="s">
        <v>96</v>
      </c>
      <c r="B783" t="s">
        <v>97</v>
      </c>
      <c r="C783" t="s">
        <v>74</v>
      </c>
      <c r="D783">
        <v>2023</v>
      </c>
      <c r="E783" s="3">
        <v>25552904</v>
      </c>
      <c r="F783" s="3"/>
    </row>
    <row r="784" spans="1:6" x14ac:dyDescent="0.25">
      <c r="A784" t="s">
        <v>96</v>
      </c>
      <c r="B784" t="s">
        <v>97</v>
      </c>
      <c r="C784" t="s">
        <v>66</v>
      </c>
      <c r="D784">
        <v>1990</v>
      </c>
      <c r="E784" s="3">
        <v>343066726</v>
      </c>
      <c r="F784" s="3">
        <v>38110782.000000007</v>
      </c>
    </row>
    <row r="785" spans="1:6" x14ac:dyDescent="0.25">
      <c r="A785" t="s">
        <v>96</v>
      </c>
      <c r="B785" t="s">
        <v>97</v>
      </c>
      <c r="C785" t="s">
        <v>66</v>
      </c>
      <c r="D785">
        <v>1991</v>
      </c>
      <c r="E785" s="3">
        <v>346528243</v>
      </c>
      <c r="F785" s="3">
        <v>38246193</v>
      </c>
    </row>
    <row r="786" spans="1:6" x14ac:dyDescent="0.25">
      <c r="A786" t="s">
        <v>96</v>
      </c>
      <c r="B786" t="s">
        <v>97</v>
      </c>
      <c r="C786" t="s">
        <v>66</v>
      </c>
      <c r="D786">
        <v>1992</v>
      </c>
      <c r="E786" s="3">
        <v>358634286</v>
      </c>
      <c r="F786" s="3">
        <v>38363667</v>
      </c>
    </row>
    <row r="787" spans="1:6" x14ac:dyDescent="0.25">
      <c r="A787" t="s">
        <v>96</v>
      </c>
      <c r="B787" t="s">
        <v>97</v>
      </c>
      <c r="C787" t="s">
        <v>66</v>
      </c>
      <c r="D787">
        <v>1993</v>
      </c>
      <c r="E787" s="3">
        <v>351677149</v>
      </c>
      <c r="F787" s="3">
        <v>38461407.999999993</v>
      </c>
    </row>
    <row r="788" spans="1:6" x14ac:dyDescent="0.25">
      <c r="A788" t="s">
        <v>96</v>
      </c>
      <c r="B788" t="s">
        <v>97</v>
      </c>
      <c r="C788" t="s">
        <v>66</v>
      </c>
      <c r="D788">
        <v>1994</v>
      </c>
      <c r="E788" s="3">
        <v>347225296</v>
      </c>
      <c r="F788" s="3">
        <v>38542652</v>
      </c>
    </row>
    <row r="789" spans="1:6" x14ac:dyDescent="0.25">
      <c r="A789" t="s">
        <v>96</v>
      </c>
      <c r="B789" t="s">
        <v>97</v>
      </c>
      <c r="C789" t="s">
        <v>66</v>
      </c>
      <c r="D789">
        <v>1995</v>
      </c>
      <c r="E789" s="3">
        <v>339616660</v>
      </c>
      <c r="F789" s="3">
        <v>38594998</v>
      </c>
    </row>
    <row r="790" spans="1:6" x14ac:dyDescent="0.25">
      <c r="A790" t="s">
        <v>96</v>
      </c>
      <c r="B790" t="s">
        <v>97</v>
      </c>
      <c r="C790" t="s">
        <v>66</v>
      </c>
      <c r="D790">
        <v>1996</v>
      </c>
      <c r="E790" s="3">
        <v>336968461</v>
      </c>
      <c r="F790" s="3">
        <v>38624370</v>
      </c>
    </row>
    <row r="791" spans="1:6" x14ac:dyDescent="0.25">
      <c r="A791" t="s">
        <v>96</v>
      </c>
      <c r="B791" t="s">
        <v>97</v>
      </c>
      <c r="C791" t="s">
        <v>66</v>
      </c>
      <c r="D791">
        <v>1997</v>
      </c>
      <c r="E791" s="3">
        <v>327322135</v>
      </c>
      <c r="F791" s="3">
        <v>38649659.999999993</v>
      </c>
    </row>
    <row r="792" spans="1:6" x14ac:dyDescent="0.25">
      <c r="A792" t="s">
        <v>96</v>
      </c>
      <c r="B792" t="s">
        <v>97</v>
      </c>
      <c r="C792" t="s">
        <v>66</v>
      </c>
      <c r="D792">
        <v>1998</v>
      </c>
      <c r="E792" s="3">
        <v>293613511</v>
      </c>
      <c r="F792" s="3">
        <v>38663481</v>
      </c>
    </row>
    <row r="793" spans="1:6" x14ac:dyDescent="0.25">
      <c r="A793" t="s">
        <v>96</v>
      </c>
      <c r="B793" t="s">
        <v>97</v>
      </c>
      <c r="C793" t="s">
        <v>66</v>
      </c>
      <c r="D793">
        <v>1999</v>
      </c>
      <c r="E793" s="3">
        <v>286896631</v>
      </c>
      <c r="F793" s="3">
        <v>38660271</v>
      </c>
    </row>
    <row r="794" spans="1:6" x14ac:dyDescent="0.25">
      <c r="A794" t="s">
        <v>96</v>
      </c>
      <c r="B794" t="s">
        <v>97</v>
      </c>
      <c r="C794" t="s">
        <v>66</v>
      </c>
      <c r="D794">
        <v>2000</v>
      </c>
      <c r="E794" s="3">
        <v>278248483</v>
      </c>
      <c r="F794" s="3">
        <v>38258629</v>
      </c>
    </row>
    <row r="795" spans="1:6" x14ac:dyDescent="0.25">
      <c r="A795" t="s">
        <v>96</v>
      </c>
      <c r="B795" t="s">
        <v>97</v>
      </c>
      <c r="C795" t="s">
        <v>66</v>
      </c>
      <c r="D795">
        <v>2001</v>
      </c>
      <c r="E795" s="3">
        <v>281990222</v>
      </c>
      <c r="F795" s="3">
        <v>38248075.999999993</v>
      </c>
    </row>
    <row r="796" spans="1:6" x14ac:dyDescent="0.25">
      <c r="A796" t="s">
        <v>96</v>
      </c>
      <c r="B796" t="s">
        <v>97</v>
      </c>
      <c r="C796" t="s">
        <v>66</v>
      </c>
      <c r="D796">
        <v>2002</v>
      </c>
      <c r="E796" s="3">
        <v>265830523</v>
      </c>
      <c r="F796" s="3">
        <v>38230364</v>
      </c>
    </row>
    <row r="797" spans="1:6" x14ac:dyDescent="0.25">
      <c r="A797" t="s">
        <v>96</v>
      </c>
      <c r="B797" t="s">
        <v>97</v>
      </c>
      <c r="C797" t="s">
        <v>66</v>
      </c>
      <c r="D797">
        <v>2003</v>
      </c>
      <c r="E797" s="3">
        <v>276640529</v>
      </c>
      <c r="F797" s="3">
        <v>38204570</v>
      </c>
    </row>
    <row r="798" spans="1:6" x14ac:dyDescent="0.25">
      <c r="A798" t="s">
        <v>96</v>
      </c>
      <c r="B798" t="s">
        <v>97</v>
      </c>
      <c r="C798" t="s">
        <v>66</v>
      </c>
      <c r="D798">
        <v>2004</v>
      </c>
      <c r="E798" s="3">
        <v>270362858</v>
      </c>
      <c r="F798" s="3">
        <v>38182222</v>
      </c>
    </row>
    <row r="799" spans="1:6" x14ac:dyDescent="0.25">
      <c r="A799" t="s">
        <v>96</v>
      </c>
      <c r="B799" t="s">
        <v>97</v>
      </c>
      <c r="C799" t="s">
        <v>66</v>
      </c>
      <c r="D799">
        <v>2005</v>
      </c>
      <c r="E799" s="3">
        <v>270330480</v>
      </c>
      <c r="F799" s="3">
        <v>38165444.999999993</v>
      </c>
    </row>
    <row r="800" spans="1:6" x14ac:dyDescent="0.25">
      <c r="A800" t="s">
        <v>96</v>
      </c>
      <c r="B800" t="s">
        <v>97</v>
      </c>
      <c r="C800" t="s">
        <v>66</v>
      </c>
      <c r="D800">
        <v>2006</v>
      </c>
      <c r="E800" s="3">
        <v>290361341</v>
      </c>
      <c r="F800" s="3">
        <v>38141267</v>
      </c>
    </row>
    <row r="801" spans="1:6" x14ac:dyDescent="0.25">
      <c r="A801" t="s">
        <v>96</v>
      </c>
      <c r="B801" t="s">
        <v>97</v>
      </c>
      <c r="C801" t="s">
        <v>66</v>
      </c>
      <c r="D801">
        <v>2007</v>
      </c>
      <c r="E801" s="3">
        <v>296474063</v>
      </c>
      <c r="F801" s="3">
        <v>38120560.000000007</v>
      </c>
    </row>
    <row r="802" spans="1:6" x14ac:dyDescent="0.25">
      <c r="A802" t="s">
        <v>96</v>
      </c>
      <c r="B802" t="s">
        <v>97</v>
      </c>
      <c r="C802" t="s">
        <v>66</v>
      </c>
      <c r="D802">
        <v>2008</v>
      </c>
      <c r="E802" s="3">
        <v>290965095</v>
      </c>
      <c r="F802" s="3">
        <v>38125759.000000007</v>
      </c>
    </row>
    <row r="803" spans="1:6" x14ac:dyDescent="0.25">
      <c r="A803" t="s">
        <v>96</v>
      </c>
      <c r="B803" t="s">
        <v>97</v>
      </c>
      <c r="C803" t="s">
        <v>66</v>
      </c>
      <c r="D803">
        <v>2009</v>
      </c>
      <c r="E803" s="3">
        <v>277184244</v>
      </c>
      <c r="F803" s="3">
        <v>38151602.999999993</v>
      </c>
    </row>
    <row r="804" spans="1:6" x14ac:dyDescent="0.25">
      <c r="A804" t="s">
        <v>96</v>
      </c>
      <c r="B804" t="s">
        <v>97</v>
      </c>
      <c r="C804" t="s">
        <v>66</v>
      </c>
      <c r="D804">
        <v>2010</v>
      </c>
      <c r="E804" s="3">
        <v>297051514</v>
      </c>
      <c r="F804" s="3">
        <v>38042794</v>
      </c>
    </row>
    <row r="805" spans="1:6" x14ac:dyDescent="0.25">
      <c r="A805" t="s">
        <v>96</v>
      </c>
      <c r="B805" t="s">
        <v>97</v>
      </c>
      <c r="C805" t="s">
        <v>66</v>
      </c>
      <c r="D805">
        <v>2011</v>
      </c>
      <c r="E805" s="3">
        <v>290782009</v>
      </c>
      <c r="F805" s="3">
        <v>38063255</v>
      </c>
    </row>
    <row r="806" spans="1:6" x14ac:dyDescent="0.25">
      <c r="A806" t="s">
        <v>96</v>
      </c>
      <c r="B806" t="s">
        <v>97</v>
      </c>
      <c r="C806" t="s">
        <v>66</v>
      </c>
      <c r="D806">
        <v>2012</v>
      </c>
      <c r="E806" s="3">
        <v>282743917</v>
      </c>
      <c r="F806" s="3">
        <v>38063164.000000007</v>
      </c>
    </row>
    <row r="807" spans="1:6" x14ac:dyDescent="0.25">
      <c r="A807" t="s">
        <v>96</v>
      </c>
      <c r="B807" t="s">
        <v>97</v>
      </c>
      <c r="C807" t="s">
        <v>66</v>
      </c>
      <c r="D807">
        <v>2013</v>
      </c>
      <c r="E807" s="3">
        <v>276560437</v>
      </c>
      <c r="F807" s="3">
        <v>38040196</v>
      </c>
    </row>
    <row r="808" spans="1:6" x14ac:dyDescent="0.25">
      <c r="A808" t="s">
        <v>96</v>
      </c>
      <c r="B808" t="s">
        <v>97</v>
      </c>
      <c r="C808" t="s">
        <v>66</v>
      </c>
      <c r="D808">
        <v>2014</v>
      </c>
      <c r="E808" s="3">
        <v>271846080</v>
      </c>
      <c r="F808" s="3">
        <v>38011735</v>
      </c>
    </row>
    <row r="809" spans="1:6" x14ac:dyDescent="0.25">
      <c r="A809" t="s">
        <v>96</v>
      </c>
      <c r="B809" t="s">
        <v>97</v>
      </c>
      <c r="C809" t="s">
        <v>66</v>
      </c>
      <c r="D809">
        <v>2015</v>
      </c>
      <c r="E809" s="3">
        <v>278864158</v>
      </c>
      <c r="F809" s="3">
        <v>37986412.000000007</v>
      </c>
    </row>
    <row r="810" spans="1:6" x14ac:dyDescent="0.25">
      <c r="A810" t="s">
        <v>96</v>
      </c>
      <c r="B810" t="s">
        <v>97</v>
      </c>
      <c r="C810" t="s">
        <v>66</v>
      </c>
      <c r="D810">
        <v>2016</v>
      </c>
      <c r="E810" s="3">
        <v>282261891</v>
      </c>
      <c r="F810" s="3">
        <v>37970087</v>
      </c>
    </row>
    <row r="811" spans="1:6" x14ac:dyDescent="0.25">
      <c r="A811" t="s">
        <v>96</v>
      </c>
      <c r="B811" t="s">
        <v>97</v>
      </c>
      <c r="C811" t="s">
        <v>66</v>
      </c>
      <c r="D811">
        <v>2017</v>
      </c>
      <c r="E811" s="3">
        <v>295545545</v>
      </c>
      <c r="F811" s="3">
        <v>37974826.000000007</v>
      </c>
    </row>
    <row r="812" spans="1:6" x14ac:dyDescent="0.25">
      <c r="A812" t="s">
        <v>96</v>
      </c>
      <c r="B812" t="s">
        <v>97</v>
      </c>
      <c r="C812" t="s">
        <v>66</v>
      </c>
      <c r="D812">
        <v>2018</v>
      </c>
      <c r="E812" s="3">
        <v>295784755</v>
      </c>
      <c r="F812" s="3">
        <v>37974750</v>
      </c>
    </row>
    <row r="813" spans="1:6" x14ac:dyDescent="0.25">
      <c r="A813" t="s">
        <v>96</v>
      </c>
      <c r="B813" t="s">
        <v>97</v>
      </c>
      <c r="C813" t="s">
        <v>66</v>
      </c>
      <c r="D813">
        <v>2019</v>
      </c>
      <c r="E813" s="3">
        <v>296310489</v>
      </c>
      <c r="F813" s="3">
        <v>37965475</v>
      </c>
    </row>
    <row r="814" spans="1:6" x14ac:dyDescent="0.25">
      <c r="A814" t="s">
        <v>96</v>
      </c>
      <c r="B814" t="s">
        <v>97</v>
      </c>
      <c r="C814" t="s">
        <v>66</v>
      </c>
      <c r="D814">
        <v>2020</v>
      </c>
      <c r="E814" s="3">
        <v>278312420</v>
      </c>
      <c r="F814" s="3">
        <v>37899070</v>
      </c>
    </row>
    <row r="815" spans="1:6" x14ac:dyDescent="0.25">
      <c r="A815" t="s">
        <v>96</v>
      </c>
      <c r="B815" t="s">
        <v>97</v>
      </c>
      <c r="C815" t="s">
        <v>66</v>
      </c>
      <c r="D815">
        <v>2021</v>
      </c>
      <c r="E815" s="3">
        <v>306651248</v>
      </c>
      <c r="F815" s="3">
        <v>37747123.999999993</v>
      </c>
    </row>
    <row r="816" spans="1:6" x14ac:dyDescent="0.25">
      <c r="A816" t="s">
        <v>96</v>
      </c>
      <c r="B816" t="s">
        <v>97</v>
      </c>
      <c r="C816" t="s">
        <v>66</v>
      </c>
      <c r="D816">
        <v>2022</v>
      </c>
      <c r="E816" s="3">
        <v>280133270</v>
      </c>
      <c r="F816" s="3">
        <v>37203992</v>
      </c>
    </row>
    <row r="817" spans="1:6" x14ac:dyDescent="0.25">
      <c r="A817" t="s">
        <v>96</v>
      </c>
      <c r="B817" t="s">
        <v>97</v>
      </c>
      <c r="C817" t="s">
        <v>66</v>
      </c>
      <c r="D817">
        <v>2023</v>
      </c>
      <c r="E817" s="3">
        <v>251762170</v>
      </c>
      <c r="F817" s="3"/>
    </row>
    <row r="818" spans="1:6" x14ac:dyDescent="0.25">
      <c r="A818" t="s">
        <v>96</v>
      </c>
      <c r="B818" t="s">
        <v>97</v>
      </c>
      <c r="C818" t="s">
        <v>67</v>
      </c>
      <c r="D818">
        <v>1990</v>
      </c>
      <c r="E818" s="3">
        <v>51815434</v>
      </c>
      <c r="F818" s="3">
        <v>9983218</v>
      </c>
    </row>
    <row r="819" spans="1:6" x14ac:dyDescent="0.25">
      <c r="A819" t="s">
        <v>96</v>
      </c>
      <c r="B819" t="s">
        <v>97</v>
      </c>
      <c r="C819" t="s">
        <v>67</v>
      </c>
      <c r="D819">
        <v>1991</v>
      </c>
      <c r="E819" s="3">
        <v>47462004</v>
      </c>
      <c r="F819" s="3">
        <v>9960235</v>
      </c>
    </row>
    <row r="820" spans="1:6" x14ac:dyDescent="0.25">
      <c r="A820" t="s">
        <v>96</v>
      </c>
      <c r="B820" t="s">
        <v>97</v>
      </c>
      <c r="C820" t="s">
        <v>67</v>
      </c>
      <c r="D820">
        <v>1992</v>
      </c>
      <c r="E820" s="3">
        <v>47798305</v>
      </c>
      <c r="F820" s="3">
        <v>9952493.9999999981</v>
      </c>
    </row>
    <row r="821" spans="1:6" x14ac:dyDescent="0.25">
      <c r="A821" t="s">
        <v>96</v>
      </c>
      <c r="B821" t="s">
        <v>97</v>
      </c>
      <c r="C821" t="s">
        <v>67</v>
      </c>
      <c r="D821">
        <v>1993</v>
      </c>
      <c r="E821" s="3">
        <v>46271049</v>
      </c>
      <c r="F821" s="3">
        <v>9964675</v>
      </c>
    </row>
    <row r="822" spans="1:6" x14ac:dyDescent="0.25">
      <c r="A822" t="s">
        <v>96</v>
      </c>
      <c r="B822" t="s">
        <v>97</v>
      </c>
      <c r="C822" t="s">
        <v>67</v>
      </c>
      <c r="D822">
        <v>1994</v>
      </c>
      <c r="E822" s="3">
        <v>47918180</v>
      </c>
      <c r="F822" s="3">
        <v>9991525</v>
      </c>
    </row>
    <row r="823" spans="1:6" x14ac:dyDescent="0.25">
      <c r="A823" t="s">
        <v>96</v>
      </c>
      <c r="B823" t="s">
        <v>97</v>
      </c>
      <c r="C823" t="s">
        <v>67</v>
      </c>
      <c r="D823">
        <v>1995</v>
      </c>
      <c r="E823" s="3">
        <v>52164180</v>
      </c>
      <c r="F823" s="3">
        <v>10026176.000000002</v>
      </c>
    </row>
    <row r="824" spans="1:6" x14ac:dyDescent="0.25">
      <c r="A824" t="s">
        <v>96</v>
      </c>
      <c r="B824" t="s">
        <v>97</v>
      </c>
      <c r="C824" t="s">
        <v>67</v>
      </c>
      <c r="D824">
        <v>1996</v>
      </c>
      <c r="E824" s="3">
        <v>51026578</v>
      </c>
      <c r="F824" s="3">
        <v>10063945</v>
      </c>
    </row>
    <row r="825" spans="1:6" x14ac:dyDescent="0.25">
      <c r="A825" t="s">
        <v>96</v>
      </c>
      <c r="B825" t="s">
        <v>97</v>
      </c>
      <c r="C825" t="s">
        <v>67</v>
      </c>
      <c r="D825">
        <v>1997</v>
      </c>
      <c r="E825" s="3">
        <v>53008679</v>
      </c>
      <c r="F825" s="3">
        <v>10108977</v>
      </c>
    </row>
    <row r="826" spans="1:6" x14ac:dyDescent="0.25">
      <c r="A826" t="s">
        <v>96</v>
      </c>
      <c r="B826" t="s">
        <v>97</v>
      </c>
      <c r="C826" t="s">
        <v>67</v>
      </c>
      <c r="D826">
        <v>1998</v>
      </c>
      <c r="E826" s="3">
        <v>58250675</v>
      </c>
      <c r="F826" s="3">
        <v>10160196</v>
      </c>
    </row>
    <row r="827" spans="1:6" x14ac:dyDescent="0.25">
      <c r="A827" t="s">
        <v>96</v>
      </c>
      <c r="B827" t="s">
        <v>97</v>
      </c>
      <c r="C827" t="s">
        <v>67</v>
      </c>
      <c r="D827">
        <v>1999</v>
      </c>
      <c r="E827" s="3">
        <v>65718196</v>
      </c>
      <c r="F827" s="3">
        <v>10217828</v>
      </c>
    </row>
    <row r="828" spans="1:6" x14ac:dyDescent="0.25">
      <c r="A828" t="s">
        <v>96</v>
      </c>
      <c r="B828" t="s">
        <v>97</v>
      </c>
      <c r="C828" t="s">
        <v>67</v>
      </c>
      <c r="D828">
        <v>2000</v>
      </c>
      <c r="E828" s="3">
        <v>70332863</v>
      </c>
      <c r="F828" s="3">
        <v>10289898.000000002</v>
      </c>
    </row>
    <row r="829" spans="1:6" x14ac:dyDescent="0.25">
      <c r="A829" t="s">
        <v>96</v>
      </c>
      <c r="B829" t="s">
        <v>97</v>
      </c>
      <c r="C829" t="s">
        <v>67</v>
      </c>
      <c r="D829">
        <v>2001</v>
      </c>
      <c r="E829" s="3">
        <v>65116090</v>
      </c>
      <c r="F829" s="3">
        <v>10362722</v>
      </c>
    </row>
    <row r="830" spans="1:6" x14ac:dyDescent="0.25">
      <c r="A830" t="s">
        <v>96</v>
      </c>
      <c r="B830" t="s">
        <v>97</v>
      </c>
      <c r="C830" t="s">
        <v>67</v>
      </c>
      <c r="D830">
        <v>2002</v>
      </c>
      <c r="E830" s="3">
        <v>69401411</v>
      </c>
      <c r="F830" s="3">
        <v>10419631</v>
      </c>
    </row>
    <row r="831" spans="1:6" x14ac:dyDescent="0.25">
      <c r="A831" t="s">
        <v>96</v>
      </c>
      <c r="B831" t="s">
        <v>97</v>
      </c>
      <c r="C831" t="s">
        <v>67</v>
      </c>
      <c r="D831">
        <v>2003</v>
      </c>
      <c r="E831" s="3">
        <v>74824291</v>
      </c>
      <c r="F831" s="3">
        <v>10458821</v>
      </c>
    </row>
    <row r="832" spans="1:6" x14ac:dyDescent="0.25">
      <c r="A832" t="s">
        <v>96</v>
      </c>
      <c r="B832" t="s">
        <v>97</v>
      </c>
      <c r="C832" t="s">
        <v>67</v>
      </c>
      <c r="D832">
        <v>2004</v>
      </c>
      <c r="E832" s="3">
        <v>68960127</v>
      </c>
      <c r="F832" s="3">
        <v>10483861</v>
      </c>
    </row>
    <row r="833" spans="1:6" x14ac:dyDescent="0.25">
      <c r="A833" t="s">
        <v>96</v>
      </c>
      <c r="B833" t="s">
        <v>97</v>
      </c>
      <c r="C833" t="s">
        <v>67</v>
      </c>
      <c r="D833">
        <v>2005</v>
      </c>
      <c r="E833" s="3">
        <v>77006821</v>
      </c>
      <c r="F833" s="3">
        <v>10503330</v>
      </c>
    </row>
    <row r="834" spans="1:6" x14ac:dyDescent="0.25">
      <c r="A834" t="s">
        <v>96</v>
      </c>
      <c r="B834" t="s">
        <v>97</v>
      </c>
      <c r="C834" t="s">
        <v>67</v>
      </c>
      <c r="D834">
        <v>2006</v>
      </c>
      <c r="E834" s="3">
        <v>66434774</v>
      </c>
      <c r="F834" s="3">
        <v>10522288</v>
      </c>
    </row>
    <row r="835" spans="1:6" x14ac:dyDescent="0.25">
      <c r="A835" t="s">
        <v>96</v>
      </c>
      <c r="B835" t="s">
        <v>97</v>
      </c>
      <c r="C835" t="s">
        <v>67</v>
      </c>
      <c r="D835">
        <v>2007</v>
      </c>
      <c r="E835" s="3">
        <v>63881495</v>
      </c>
      <c r="F835" s="3">
        <v>10542964</v>
      </c>
    </row>
    <row r="836" spans="1:6" x14ac:dyDescent="0.25">
      <c r="A836" t="s">
        <v>96</v>
      </c>
      <c r="B836" t="s">
        <v>97</v>
      </c>
      <c r="C836" t="s">
        <v>67</v>
      </c>
      <c r="D836">
        <v>2008</v>
      </c>
      <c r="E836" s="3">
        <v>58296693</v>
      </c>
      <c r="F836" s="3">
        <v>10558177.000000002</v>
      </c>
    </row>
    <row r="837" spans="1:6" x14ac:dyDescent="0.25">
      <c r="A837" t="s">
        <v>96</v>
      </c>
      <c r="B837" t="s">
        <v>97</v>
      </c>
      <c r="C837" t="s">
        <v>67</v>
      </c>
      <c r="D837">
        <v>2009</v>
      </c>
      <c r="E837" s="3">
        <v>56287645</v>
      </c>
      <c r="F837" s="3">
        <v>10568247.000000002</v>
      </c>
    </row>
    <row r="838" spans="1:6" x14ac:dyDescent="0.25">
      <c r="A838" t="s">
        <v>96</v>
      </c>
      <c r="B838" t="s">
        <v>97</v>
      </c>
      <c r="C838" t="s">
        <v>67</v>
      </c>
      <c r="D838">
        <v>2010</v>
      </c>
      <c r="E838" s="3">
        <v>53566946</v>
      </c>
      <c r="F838" s="3">
        <v>10573100</v>
      </c>
    </row>
    <row r="839" spans="1:6" x14ac:dyDescent="0.25">
      <c r="A839" t="s">
        <v>96</v>
      </c>
      <c r="B839" t="s">
        <v>97</v>
      </c>
      <c r="C839" t="s">
        <v>67</v>
      </c>
      <c r="D839">
        <v>2011</v>
      </c>
      <c r="E839" s="3">
        <v>52992095</v>
      </c>
      <c r="F839" s="3">
        <v>10557560.000000002</v>
      </c>
    </row>
    <row r="840" spans="1:6" x14ac:dyDescent="0.25">
      <c r="A840" t="s">
        <v>96</v>
      </c>
      <c r="B840" t="s">
        <v>97</v>
      </c>
      <c r="C840" t="s">
        <v>67</v>
      </c>
      <c r="D840">
        <v>2012</v>
      </c>
      <c r="E840" s="3">
        <v>52000185</v>
      </c>
      <c r="F840" s="3">
        <v>10514844.000000002</v>
      </c>
    </row>
    <row r="841" spans="1:6" x14ac:dyDescent="0.25">
      <c r="A841" t="s">
        <v>96</v>
      </c>
      <c r="B841" t="s">
        <v>97</v>
      </c>
      <c r="C841" t="s">
        <v>67</v>
      </c>
      <c r="D841">
        <v>2013</v>
      </c>
      <c r="E841" s="3">
        <v>51486690</v>
      </c>
      <c r="F841" s="3">
        <v>10457295</v>
      </c>
    </row>
    <row r="842" spans="1:6" x14ac:dyDescent="0.25">
      <c r="A842" t="s">
        <v>96</v>
      </c>
      <c r="B842" t="s">
        <v>97</v>
      </c>
      <c r="C842" t="s">
        <v>67</v>
      </c>
      <c r="D842">
        <v>2014</v>
      </c>
      <c r="E842" s="3">
        <v>48804002</v>
      </c>
      <c r="F842" s="3">
        <v>10401062</v>
      </c>
    </row>
    <row r="843" spans="1:6" x14ac:dyDescent="0.25">
      <c r="A843" t="s">
        <v>96</v>
      </c>
      <c r="B843" t="s">
        <v>97</v>
      </c>
      <c r="C843" t="s">
        <v>67</v>
      </c>
      <c r="D843">
        <v>2015</v>
      </c>
      <c r="E843" s="3">
        <v>54493922</v>
      </c>
      <c r="F843" s="3">
        <v>10358076</v>
      </c>
    </row>
    <row r="844" spans="1:6" x14ac:dyDescent="0.25">
      <c r="A844" t="s">
        <v>96</v>
      </c>
      <c r="B844" t="s">
        <v>97</v>
      </c>
      <c r="C844" t="s">
        <v>67</v>
      </c>
      <c r="D844">
        <v>2016</v>
      </c>
      <c r="E844" s="3">
        <v>55255822</v>
      </c>
      <c r="F844" s="3">
        <v>10325452.000000002</v>
      </c>
    </row>
    <row r="845" spans="1:6" x14ac:dyDescent="0.25">
      <c r="A845" t="s">
        <v>96</v>
      </c>
      <c r="B845" t="s">
        <v>97</v>
      </c>
      <c r="C845" t="s">
        <v>67</v>
      </c>
      <c r="D845">
        <v>2017</v>
      </c>
      <c r="E845" s="3">
        <v>75391851</v>
      </c>
      <c r="F845" s="3">
        <v>10300300</v>
      </c>
    </row>
    <row r="846" spans="1:6" x14ac:dyDescent="0.25">
      <c r="A846" t="s">
        <v>96</v>
      </c>
      <c r="B846" t="s">
        <v>97</v>
      </c>
      <c r="C846" t="s">
        <v>67</v>
      </c>
      <c r="D846">
        <v>2018</v>
      </c>
      <c r="E846" s="3">
        <v>53914229</v>
      </c>
      <c r="F846" s="3">
        <v>10283822</v>
      </c>
    </row>
    <row r="847" spans="1:6" x14ac:dyDescent="0.25">
      <c r="A847" t="s">
        <v>96</v>
      </c>
      <c r="B847" t="s">
        <v>97</v>
      </c>
      <c r="C847" t="s">
        <v>67</v>
      </c>
      <c r="D847">
        <v>2019</v>
      </c>
      <c r="E847" s="3">
        <v>51498335</v>
      </c>
      <c r="F847" s="3">
        <v>10286263</v>
      </c>
    </row>
    <row r="848" spans="1:6" x14ac:dyDescent="0.25">
      <c r="A848" t="s">
        <v>96</v>
      </c>
      <c r="B848" t="s">
        <v>97</v>
      </c>
      <c r="C848" t="s">
        <v>67</v>
      </c>
      <c r="D848">
        <v>2020</v>
      </c>
      <c r="E848" s="3">
        <v>41708707</v>
      </c>
      <c r="F848" s="3">
        <v>10297081.000000002</v>
      </c>
    </row>
    <row r="849" spans="1:6" x14ac:dyDescent="0.25">
      <c r="A849" t="s">
        <v>96</v>
      </c>
      <c r="B849" t="s">
        <v>97</v>
      </c>
      <c r="C849" t="s">
        <v>67</v>
      </c>
      <c r="D849">
        <v>2021</v>
      </c>
      <c r="E849" s="3">
        <v>41604943</v>
      </c>
      <c r="F849" s="3">
        <v>10361831</v>
      </c>
    </row>
    <row r="850" spans="1:6" x14ac:dyDescent="0.25">
      <c r="A850" t="s">
        <v>96</v>
      </c>
      <c r="B850" t="s">
        <v>97</v>
      </c>
      <c r="C850" t="s">
        <v>67</v>
      </c>
      <c r="D850">
        <v>2022</v>
      </c>
      <c r="E850" s="3">
        <v>46291510</v>
      </c>
      <c r="F850" s="3">
        <v>10409704</v>
      </c>
    </row>
    <row r="851" spans="1:6" x14ac:dyDescent="0.25">
      <c r="A851" t="s">
        <v>96</v>
      </c>
      <c r="B851" t="s">
        <v>97</v>
      </c>
      <c r="C851" t="s">
        <v>67</v>
      </c>
      <c r="D851">
        <v>2023</v>
      </c>
      <c r="E851" s="3">
        <v>41957227</v>
      </c>
      <c r="F851" s="3"/>
    </row>
    <row r="852" spans="1:6" x14ac:dyDescent="0.25">
      <c r="A852" t="s">
        <v>96</v>
      </c>
      <c r="B852" t="s">
        <v>97</v>
      </c>
      <c r="C852" t="s">
        <v>68</v>
      </c>
      <c r="D852">
        <v>1990</v>
      </c>
      <c r="E852" s="3">
        <v>150889946</v>
      </c>
      <c r="F852" s="3">
        <v>23201835.000000004</v>
      </c>
    </row>
    <row r="853" spans="1:6" x14ac:dyDescent="0.25">
      <c r="A853" t="s">
        <v>96</v>
      </c>
      <c r="B853" t="s">
        <v>97</v>
      </c>
      <c r="C853" t="s">
        <v>68</v>
      </c>
      <c r="D853">
        <v>1991</v>
      </c>
      <c r="E853" s="3">
        <v>116136223</v>
      </c>
      <c r="F853" s="3">
        <v>23001155</v>
      </c>
    </row>
    <row r="854" spans="1:6" x14ac:dyDescent="0.25">
      <c r="A854" t="s">
        <v>96</v>
      </c>
      <c r="B854" t="s">
        <v>97</v>
      </c>
      <c r="C854" t="s">
        <v>68</v>
      </c>
      <c r="D854">
        <v>1992</v>
      </c>
      <c r="E854" s="3">
        <v>104883593</v>
      </c>
      <c r="F854" s="3">
        <v>22794284.000000004</v>
      </c>
    </row>
    <row r="855" spans="1:6" x14ac:dyDescent="0.25">
      <c r="A855" t="s">
        <v>96</v>
      </c>
      <c r="B855" t="s">
        <v>97</v>
      </c>
      <c r="C855" t="s">
        <v>68</v>
      </c>
      <c r="D855">
        <v>1993</v>
      </c>
      <c r="E855" s="3">
        <v>94443623</v>
      </c>
      <c r="F855" s="3">
        <v>22763280.000000004</v>
      </c>
    </row>
    <row r="856" spans="1:6" x14ac:dyDescent="0.25">
      <c r="A856" t="s">
        <v>96</v>
      </c>
      <c r="B856" t="s">
        <v>97</v>
      </c>
      <c r="C856" t="s">
        <v>68</v>
      </c>
      <c r="D856">
        <v>1994</v>
      </c>
      <c r="E856" s="3">
        <v>92796182</v>
      </c>
      <c r="F856" s="3">
        <v>22730211.000000004</v>
      </c>
    </row>
    <row r="857" spans="1:6" x14ac:dyDescent="0.25">
      <c r="A857" t="s">
        <v>96</v>
      </c>
      <c r="B857" t="s">
        <v>97</v>
      </c>
      <c r="C857" t="s">
        <v>68</v>
      </c>
      <c r="D857">
        <v>1995</v>
      </c>
      <c r="E857" s="3">
        <v>97875033</v>
      </c>
      <c r="F857" s="3">
        <v>22684270</v>
      </c>
    </row>
    <row r="858" spans="1:6" x14ac:dyDescent="0.25">
      <c r="A858" t="s">
        <v>96</v>
      </c>
      <c r="B858" t="s">
        <v>97</v>
      </c>
      <c r="C858" t="s">
        <v>68</v>
      </c>
      <c r="D858">
        <v>1996</v>
      </c>
      <c r="E858" s="3">
        <v>101662064</v>
      </c>
      <c r="F858" s="3">
        <v>22619003.999999996</v>
      </c>
    </row>
    <row r="859" spans="1:6" x14ac:dyDescent="0.25">
      <c r="A859" t="s">
        <v>96</v>
      </c>
      <c r="B859" t="s">
        <v>97</v>
      </c>
      <c r="C859" t="s">
        <v>68</v>
      </c>
      <c r="D859">
        <v>1997</v>
      </c>
      <c r="E859" s="3">
        <v>90166431</v>
      </c>
      <c r="F859" s="3">
        <v>22553978</v>
      </c>
    </row>
    <row r="860" spans="1:6" x14ac:dyDescent="0.25">
      <c r="A860" t="s">
        <v>96</v>
      </c>
      <c r="B860" t="s">
        <v>97</v>
      </c>
      <c r="C860" t="s">
        <v>68</v>
      </c>
      <c r="D860">
        <v>1998</v>
      </c>
      <c r="E860" s="3">
        <v>74882948</v>
      </c>
      <c r="F860" s="3">
        <v>22507344</v>
      </c>
    </row>
    <row r="861" spans="1:6" x14ac:dyDescent="0.25">
      <c r="A861" t="s">
        <v>96</v>
      </c>
      <c r="B861" t="s">
        <v>97</v>
      </c>
      <c r="C861" t="s">
        <v>68</v>
      </c>
      <c r="D861">
        <v>1999</v>
      </c>
      <c r="E861" s="3">
        <v>59166977</v>
      </c>
      <c r="F861" s="3">
        <v>22472040</v>
      </c>
    </row>
    <row r="862" spans="1:6" x14ac:dyDescent="0.25">
      <c r="A862" t="s">
        <v>96</v>
      </c>
      <c r="B862" t="s">
        <v>97</v>
      </c>
      <c r="C862" t="s">
        <v>68</v>
      </c>
      <c r="D862">
        <v>2000</v>
      </c>
      <c r="E862" s="3">
        <v>63339923</v>
      </c>
      <c r="F862" s="3">
        <v>22442971</v>
      </c>
    </row>
    <row r="863" spans="1:6" x14ac:dyDescent="0.25">
      <c r="A863" t="s">
        <v>96</v>
      </c>
      <c r="B863" t="s">
        <v>97</v>
      </c>
      <c r="C863" t="s">
        <v>68</v>
      </c>
      <c r="D863">
        <v>2001</v>
      </c>
      <c r="E863" s="3">
        <v>68214907</v>
      </c>
      <c r="F863" s="3">
        <v>22131970</v>
      </c>
    </row>
    <row r="864" spans="1:6" x14ac:dyDescent="0.25">
      <c r="A864" t="s">
        <v>96</v>
      </c>
      <c r="B864" t="s">
        <v>97</v>
      </c>
      <c r="C864" t="s">
        <v>68</v>
      </c>
      <c r="D864">
        <v>2002</v>
      </c>
      <c r="E864" s="3">
        <v>69770487</v>
      </c>
      <c r="F864" s="3">
        <v>21730495.999999996</v>
      </c>
    </row>
    <row r="865" spans="1:6" x14ac:dyDescent="0.25">
      <c r="A865" t="s">
        <v>96</v>
      </c>
      <c r="B865" t="s">
        <v>97</v>
      </c>
      <c r="C865" t="s">
        <v>68</v>
      </c>
      <c r="D865">
        <v>2003</v>
      </c>
      <c r="E865" s="3">
        <v>73831720</v>
      </c>
      <c r="F865" s="3">
        <v>21574326</v>
      </c>
    </row>
    <row r="866" spans="1:6" x14ac:dyDescent="0.25">
      <c r="A866" t="s">
        <v>96</v>
      </c>
      <c r="B866" t="s">
        <v>97</v>
      </c>
      <c r="C866" t="s">
        <v>68</v>
      </c>
      <c r="D866">
        <v>2004</v>
      </c>
      <c r="E866" s="3">
        <v>73498406</v>
      </c>
      <c r="F866" s="3">
        <v>21451748</v>
      </c>
    </row>
    <row r="867" spans="1:6" x14ac:dyDescent="0.25">
      <c r="A867" t="s">
        <v>96</v>
      </c>
      <c r="B867" t="s">
        <v>97</v>
      </c>
      <c r="C867" t="s">
        <v>68</v>
      </c>
      <c r="D867">
        <v>2005</v>
      </c>
      <c r="E867" s="3">
        <v>70577338</v>
      </c>
      <c r="F867" s="3">
        <v>21319685</v>
      </c>
    </row>
    <row r="868" spans="1:6" x14ac:dyDescent="0.25">
      <c r="A868" t="s">
        <v>96</v>
      </c>
      <c r="B868" t="s">
        <v>97</v>
      </c>
      <c r="C868" t="s">
        <v>68</v>
      </c>
      <c r="D868">
        <v>2006</v>
      </c>
      <c r="E868" s="3">
        <v>73974915</v>
      </c>
      <c r="F868" s="3">
        <v>21193760.000000004</v>
      </c>
    </row>
    <row r="869" spans="1:6" x14ac:dyDescent="0.25">
      <c r="A869" t="s">
        <v>96</v>
      </c>
      <c r="B869" t="s">
        <v>97</v>
      </c>
      <c r="C869" t="s">
        <v>68</v>
      </c>
      <c r="D869">
        <v>2007</v>
      </c>
      <c r="E869" s="3">
        <v>77126626</v>
      </c>
      <c r="F869" s="3">
        <v>20882982</v>
      </c>
    </row>
    <row r="870" spans="1:6" x14ac:dyDescent="0.25">
      <c r="A870" t="s">
        <v>96</v>
      </c>
      <c r="B870" t="s">
        <v>97</v>
      </c>
      <c r="C870" t="s">
        <v>68</v>
      </c>
      <c r="D870">
        <v>2008</v>
      </c>
      <c r="E870" s="3">
        <v>75227453</v>
      </c>
      <c r="F870" s="3">
        <v>20537874.999999996</v>
      </c>
    </row>
    <row r="871" spans="1:6" x14ac:dyDescent="0.25">
      <c r="A871" t="s">
        <v>96</v>
      </c>
      <c r="B871" t="s">
        <v>97</v>
      </c>
      <c r="C871" t="s">
        <v>68</v>
      </c>
      <c r="D871">
        <v>2009</v>
      </c>
      <c r="E871" s="3">
        <v>58913679</v>
      </c>
      <c r="F871" s="3">
        <v>20367486.999999996</v>
      </c>
    </row>
    <row r="872" spans="1:6" x14ac:dyDescent="0.25">
      <c r="A872" t="s">
        <v>96</v>
      </c>
      <c r="B872" t="s">
        <v>97</v>
      </c>
      <c r="C872" t="s">
        <v>68</v>
      </c>
      <c r="D872">
        <v>2010</v>
      </c>
      <c r="E872" s="3">
        <v>49721104</v>
      </c>
      <c r="F872" s="3">
        <v>20246871</v>
      </c>
    </row>
    <row r="873" spans="1:6" x14ac:dyDescent="0.25">
      <c r="A873" t="s">
        <v>96</v>
      </c>
      <c r="B873" t="s">
        <v>97</v>
      </c>
      <c r="C873" t="s">
        <v>68</v>
      </c>
      <c r="D873">
        <v>2011</v>
      </c>
      <c r="E873" s="3">
        <v>56916438</v>
      </c>
      <c r="F873" s="3">
        <v>20147528</v>
      </c>
    </row>
    <row r="874" spans="1:6" x14ac:dyDescent="0.25">
      <c r="A874" t="s">
        <v>96</v>
      </c>
      <c r="B874" t="s">
        <v>97</v>
      </c>
      <c r="C874" t="s">
        <v>68</v>
      </c>
      <c r="D874">
        <v>2012</v>
      </c>
      <c r="E874" s="3">
        <v>51775660</v>
      </c>
      <c r="F874" s="3">
        <v>20058035</v>
      </c>
    </row>
    <row r="875" spans="1:6" x14ac:dyDescent="0.25">
      <c r="A875" t="s">
        <v>96</v>
      </c>
      <c r="B875" t="s">
        <v>97</v>
      </c>
      <c r="C875" t="s">
        <v>68</v>
      </c>
      <c r="D875">
        <v>2013</v>
      </c>
      <c r="E875" s="3">
        <v>40762906</v>
      </c>
      <c r="F875" s="3">
        <v>19983693</v>
      </c>
    </row>
    <row r="876" spans="1:6" x14ac:dyDescent="0.25">
      <c r="A876" t="s">
        <v>96</v>
      </c>
      <c r="B876" t="s">
        <v>97</v>
      </c>
      <c r="C876" t="s">
        <v>68</v>
      </c>
      <c r="D876">
        <v>2014</v>
      </c>
      <c r="E876" s="3">
        <v>30882337</v>
      </c>
      <c r="F876" s="3">
        <v>19908979</v>
      </c>
    </row>
    <row r="877" spans="1:6" x14ac:dyDescent="0.25">
      <c r="A877" t="s">
        <v>96</v>
      </c>
      <c r="B877" t="s">
        <v>97</v>
      </c>
      <c r="C877" t="s">
        <v>68</v>
      </c>
      <c r="D877">
        <v>2015</v>
      </c>
      <c r="E877" s="3">
        <v>30419728</v>
      </c>
      <c r="F877" s="3">
        <v>19815616</v>
      </c>
    </row>
    <row r="878" spans="1:6" x14ac:dyDescent="0.25">
      <c r="A878" t="s">
        <v>96</v>
      </c>
      <c r="B878" t="s">
        <v>97</v>
      </c>
      <c r="C878" t="s">
        <v>68</v>
      </c>
      <c r="D878">
        <v>2016</v>
      </c>
      <c r="E878" s="3">
        <v>26976192</v>
      </c>
      <c r="F878" s="3">
        <v>19702267</v>
      </c>
    </row>
    <row r="879" spans="1:6" x14ac:dyDescent="0.25">
      <c r="A879" t="s">
        <v>96</v>
      </c>
      <c r="B879" t="s">
        <v>97</v>
      </c>
      <c r="C879" t="s">
        <v>68</v>
      </c>
      <c r="D879">
        <v>2017</v>
      </c>
      <c r="E879" s="3">
        <v>31744632</v>
      </c>
      <c r="F879" s="3">
        <v>19588715</v>
      </c>
    </row>
    <row r="880" spans="1:6" x14ac:dyDescent="0.25">
      <c r="A880" t="s">
        <v>96</v>
      </c>
      <c r="B880" t="s">
        <v>97</v>
      </c>
      <c r="C880" t="s">
        <v>68</v>
      </c>
      <c r="D880">
        <v>2018</v>
      </c>
      <c r="E880" s="3">
        <v>33502556</v>
      </c>
      <c r="F880" s="3">
        <v>19473969.999999996</v>
      </c>
    </row>
    <row r="881" spans="1:6" x14ac:dyDescent="0.25">
      <c r="A881" t="s">
        <v>96</v>
      </c>
      <c r="B881" t="s">
        <v>97</v>
      </c>
      <c r="C881" t="s">
        <v>68</v>
      </c>
      <c r="D881">
        <v>2019</v>
      </c>
      <c r="E881" s="3">
        <v>30411786</v>
      </c>
      <c r="F881" s="3">
        <v>19371648</v>
      </c>
    </row>
    <row r="882" spans="1:6" x14ac:dyDescent="0.25">
      <c r="A882" t="s">
        <v>96</v>
      </c>
      <c r="B882" t="s">
        <v>97</v>
      </c>
      <c r="C882" t="s">
        <v>68</v>
      </c>
      <c r="D882">
        <v>2020</v>
      </c>
      <c r="E882" s="3">
        <v>25010110</v>
      </c>
      <c r="F882" s="3">
        <v>19265250</v>
      </c>
    </row>
    <row r="883" spans="1:6" x14ac:dyDescent="0.25">
      <c r="A883" t="s">
        <v>96</v>
      </c>
      <c r="B883" t="s">
        <v>97</v>
      </c>
      <c r="C883" t="s">
        <v>68</v>
      </c>
      <c r="D883">
        <v>2021</v>
      </c>
      <c r="E883" s="3">
        <v>29985086</v>
      </c>
      <c r="F883" s="3">
        <v>19122058.999999996</v>
      </c>
    </row>
    <row r="884" spans="1:6" x14ac:dyDescent="0.25">
      <c r="A884" t="s">
        <v>96</v>
      </c>
      <c r="B884" t="s">
        <v>97</v>
      </c>
      <c r="C884" t="s">
        <v>68</v>
      </c>
      <c r="D884">
        <v>2022</v>
      </c>
      <c r="E884" s="3">
        <v>27677362</v>
      </c>
      <c r="F884" s="3">
        <v>19048502</v>
      </c>
    </row>
    <row r="885" spans="1:6" x14ac:dyDescent="0.25">
      <c r="A885" t="s">
        <v>96</v>
      </c>
      <c r="B885" t="s">
        <v>97</v>
      </c>
      <c r="C885" t="s">
        <v>68</v>
      </c>
      <c r="D885">
        <v>2023</v>
      </c>
      <c r="E885" s="3">
        <v>21659903</v>
      </c>
      <c r="F885" s="3"/>
    </row>
    <row r="886" spans="1:6" x14ac:dyDescent="0.25">
      <c r="A886" t="s">
        <v>96</v>
      </c>
      <c r="B886" t="s">
        <v>97</v>
      </c>
      <c r="C886" t="s">
        <v>70</v>
      </c>
      <c r="D886">
        <v>1990</v>
      </c>
      <c r="E886" s="3">
        <v>52636962</v>
      </c>
      <c r="F886" s="3">
        <v>5299187.0000000009</v>
      </c>
    </row>
    <row r="887" spans="1:6" x14ac:dyDescent="0.25">
      <c r="A887" t="s">
        <v>96</v>
      </c>
      <c r="B887" t="s">
        <v>97</v>
      </c>
      <c r="C887" t="s">
        <v>70</v>
      </c>
      <c r="D887">
        <v>1991</v>
      </c>
      <c r="E887" s="3">
        <v>43618160</v>
      </c>
      <c r="F887" s="3">
        <v>5303294</v>
      </c>
    </row>
    <row r="888" spans="1:6" x14ac:dyDescent="0.25">
      <c r="A888" t="s">
        <v>96</v>
      </c>
      <c r="B888" t="s">
        <v>97</v>
      </c>
      <c r="C888" t="s">
        <v>70</v>
      </c>
      <c r="D888">
        <v>1992</v>
      </c>
      <c r="E888" s="3">
        <v>38574344</v>
      </c>
      <c r="F888" s="3">
        <v>5305016</v>
      </c>
    </row>
    <row r="889" spans="1:6" x14ac:dyDescent="0.25">
      <c r="A889" t="s">
        <v>96</v>
      </c>
      <c r="B889" t="s">
        <v>97</v>
      </c>
      <c r="C889" t="s">
        <v>70</v>
      </c>
      <c r="D889">
        <v>1993</v>
      </c>
      <c r="E889" s="3">
        <v>36221547</v>
      </c>
      <c r="F889" s="3">
        <v>5325305</v>
      </c>
    </row>
    <row r="890" spans="1:6" x14ac:dyDescent="0.25">
      <c r="A890" t="s">
        <v>96</v>
      </c>
      <c r="B890" t="s">
        <v>97</v>
      </c>
      <c r="C890" t="s">
        <v>70</v>
      </c>
      <c r="D890">
        <v>1994</v>
      </c>
      <c r="E890" s="3">
        <v>34214245</v>
      </c>
      <c r="F890" s="3">
        <v>5346331</v>
      </c>
    </row>
    <row r="891" spans="1:6" x14ac:dyDescent="0.25">
      <c r="A891" t="s">
        <v>96</v>
      </c>
      <c r="B891" t="s">
        <v>97</v>
      </c>
      <c r="C891" t="s">
        <v>70</v>
      </c>
      <c r="D891">
        <v>1995</v>
      </c>
      <c r="E891" s="3">
        <v>35177637</v>
      </c>
      <c r="F891" s="3">
        <v>5361999</v>
      </c>
    </row>
    <row r="892" spans="1:6" x14ac:dyDescent="0.25">
      <c r="A892" t="s">
        <v>96</v>
      </c>
      <c r="B892" t="s">
        <v>97</v>
      </c>
      <c r="C892" t="s">
        <v>70</v>
      </c>
      <c r="D892">
        <v>1996</v>
      </c>
      <c r="E892" s="3">
        <v>35151083</v>
      </c>
      <c r="F892" s="3">
        <v>5373361</v>
      </c>
    </row>
    <row r="893" spans="1:6" x14ac:dyDescent="0.25">
      <c r="A893" t="s">
        <v>96</v>
      </c>
      <c r="B893" t="s">
        <v>97</v>
      </c>
      <c r="C893" t="s">
        <v>70</v>
      </c>
      <c r="D893">
        <v>1997</v>
      </c>
      <c r="E893" s="3">
        <v>35419562</v>
      </c>
      <c r="F893" s="3">
        <v>5383290.9999999991</v>
      </c>
    </row>
    <row r="894" spans="1:6" x14ac:dyDescent="0.25">
      <c r="A894" t="s">
        <v>96</v>
      </c>
      <c r="B894" t="s">
        <v>97</v>
      </c>
      <c r="C894" t="s">
        <v>70</v>
      </c>
      <c r="D894">
        <v>1998</v>
      </c>
      <c r="E894" s="3">
        <v>34096767</v>
      </c>
      <c r="F894" s="3">
        <v>5390516</v>
      </c>
    </row>
    <row r="895" spans="1:6" x14ac:dyDescent="0.25">
      <c r="A895" t="s">
        <v>96</v>
      </c>
      <c r="B895" t="s">
        <v>97</v>
      </c>
      <c r="C895" t="s">
        <v>70</v>
      </c>
      <c r="D895">
        <v>1999</v>
      </c>
      <c r="E895" s="3">
        <v>34042037</v>
      </c>
      <c r="F895" s="3">
        <v>5396019.9999999991</v>
      </c>
    </row>
    <row r="896" spans="1:6" x14ac:dyDescent="0.25">
      <c r="A896" t="s">
        <v>96</v>
      </c>
      <c r="B896" t="s">
        <v>97</v>
      </c>
      <c r="C896" t="s">
        <v>70</v>
      </c>
      <c r="D896">
        <v>2000</v>
      </c>
      <c r="E896" s="3">
        <v>32219322</v>
      </c>
      <c r="F896" s="3">
        <v>5388719.9999999991</v>
      </c>
    </row>
    <row r="897" spans="1:6" x14ac:dyDescent="0.25">
      <c r="A897" t="s">
        <v>96</v>
      </c>
      <c r="B897" t="s">
        <v>97</v>
      </c>
      <c r="C897" t="s">
        <v>70</v>
      </c>
      <c r="D897">
        <v>2001</v>
      </c>
      <c r="E897" s="3">
        <v>35037063</v>
      </c>
      <c r="F897" s="3">
        <v>5378866.9999999991</v>
      </c>
    </row>
    <row r="898" spans="1:6" x14ac:dyDescent="0.25">
      <c r="A898" t="s">
        <v>96</v>
      </c>
      <c r="B898" t="s">
        <v>97</v>
      </c>
      <c r="C898" t="s">
        <v>70</v>
      </c>
      <c r="D898">
        <v>2002</v>
      </c>
      <c r="E898" s="3">
        <v>33313524</v>
      </c>
      <c r="F898" s="3">
        <v>5376912.0000000009</v>
      </c>
    </row>
    <row r="899" spans="1:6" x14ac:dyDescent="0.25">
      <c r="A899" t="s">
        <v>96</v>
      </c>
      <c r="B899" t="s">
        <v>97</v>
      </c>
      <c r="C899" t="s">
        <v>70</v>
      </c>
      <c r="D899">
        <v>2003</v>
      </c>
      <c r="E899" s="3">
        <v>34191454</v>
      </c>
      <c r="F899" s="3">
        <v>5373374</v>
      </c>
    </row>
    <row r="900" spans="1:6" x14ac:dyDescent="0.25">
      <c r="A900" t="s">
        <v>96</v>
      </c>
      <c r="B900" t="s">
        <v>97</v>
      </c>
      <c r="C900" t="s">
        <v>70</v>
      </c>
      <c r="D900">
        <v>2004</v>
      </c>
      <c r="E900" s="3">
        <v>34735076</v>
      </c>
      <c r="F900" s="3">
        <v>5372280.0000000009</v>
      </c>
    </row>
    <row r="901" spans="1:6" x14ac:dyDescent="0.25">
      <c r="A901" t="s">
        <v>96</v>
      </c>
      <c r="B901" t="s">
        <v>97</v>
      </c>
      <c r="C901" t="s">
        <v>70</v>
      </c>
      <c r="D901">
        <v>2005</v>
      </c>
      <c r="E901" s="3">
        <v>38657445</v>
      </c>
      <c r="F901" s="3">
        <v>5372807</v>
      </c>
    </row>
    <row r="902" spans="1:6" x14ac:dyDescent="0.25">
      <c r="A902" t="s">
        <v>96</v>
      </c>
      <c r="B902" t="s">
        <v>97</v>
      </c>
      <c r="C902" t="s">
        <v>70</v>
      </c>
      <c r="D902">
        <v>2006</v>
      </c>
      <c r="E902" s="3">
        <v>35420472</v>
      </c>
      <c r="F902" s="3">
        <v>5373054</v>
      </c>
    </row>
    <row r="903" spans="1:6" x14ac:dyDescent="0.25">
      <c r="A903" t="s">
        <v>96</v>
      </c>
      <c r="B903" t="s">
        <v>97</v>
      </c>
      <c r="C903" t="s">
        <v>70</v>
      </c>
      <c r="D903">
        <v>2007</v>
      </c>
      <c r="E903" s="3">
        <v>34253036</v>
      </c>
      <c r="F903" s="3">
        <v>5374621.9999999991</v>
      </c>
    </row>
    <row r="904" spans="1:6" x14ac:dyDescent="0.25">
      <c r="A904" t="s">
        <v>96</v>
      </c>
      <c r="B904" t="s">
        <v>97</v>
      </c>
      <c r="C904" t="s">
        <v>70</v>
      </c>
      <c r="D904">
        <v>2008</v>
      </c>
      <c r="E904" s="3">
        <v>35782929</v>
      </c>
      <c r="F904" s="3">
        <v>5379232.9999999991</v>
      </c>
    </row>
    <row r="905" spans="1:6" x14ac:dyDescent="0.25">
      <c r="A905" t="s">
        <v>96</v>
      </c>
      <c r="B905" t="s">
        <v>97</v>
      </c>
      <c r="C905" t="s">
        <v>70</v>
      </c>
      <c r="D905">
        <v>2009</v>
      </c>
      <c r="E905" s="3">
        <v>32200617</v>
      </c>
      <c r="F905" s="3">
        <v>5386406</v>
      </c>
    </row>
    <row r="906" spans="1:6" x14ac:dyDescent="0.25">
      <c r="A906" t="s">
        <v>96</v>
      </c>
      <c r="B906" t="s">
        <v>97</v>
      </c>
      <c r="C906" t="s">
        <v>70</v>
      </c>
      <c r="D906">
        <v>2010</v>
      </c>
      <c r="E906" s="3">
        <v>33869717</v>
      </c>
      <c r="F906" s="3">
        <v>5391428</v>
      </c>
    </row>
    <row r="907" spans="1:6" x14ac:dyDescent="0.25">
      <c r="A907" t="s">
        <v>96</v>
      </c>
      <c r="B907" t="s">
        <v>97</v>
      </c>
      <c r="C907" t="s">
        <v>70</v>
      </c>
      <c r="D907">
        <v>2011</v>
      </c>
      <c r="E907" s="3">
        <v>33080373</v>
      </c>
      <c r="F907" s="3">
        <v>5398384</v>
      </c>
    </row>
    <row r="908" spans="1:6" x14ac:dyDescent="0.25">
      <c r="A908" t="s">
        <v>96</v>
      </c>
      <c r="B908" t="s">
        <v>97</v>
      </c>
      <c r="C908" t="s">
        <v>70</v>
      </c>
      <c r="D908">
        <v>2012</v>
      </c>
      <c r="E908" s="3">
        <v>29823604</v>
      </c>
      <c r="F908" s="3">
        <v>5407579</v>
      </c>
    </row>
    <row r="909" spans="1:6" x14ac:dyDescent="0.25">
      <c r="A909" t="s">
        <v>96</v>
      </c>
      <c r="B909" t="s">
        <v>97</v>
      </c>
      <c r="C909" t="s">
        <v>70</v>
      </c>
      <c r="D909">
        <v>2013</v>
      </c>
      <c r="E909" s="3">
        <v>28761150</v>
      </c>
      <c r="F909" s="3">
        <v>5413393</v>
      </c>
    </row>
    <row r="910" spans="1:6" x14ac:dyDescent="0.25">
      <c r="A910" t="s">
        <v>96</v>
      </c>
      <c r="B910" t="s">
        <v>97</v>
      </c>
      <c r="C910" t="s">
        <v>70</v>
      </c>
      <c r="D910">
        <v>2014</v>
      </c>
      <c r="E910" s="3">
        <v>29023853</v>
      </c>
      <c r="F910" s="3">
        <v>5418649</v>
      </c>
    </row>
    <row r="911" spans="1:6" x14ac:dyDescent="0.25">
      <c r="A911" t="s">
        <v>96</v>
      </c>
      <c r="B911" t="s">
        <v>97</v>
      </c>
      <c r="C911" t="s">
        <v>70</v>
      </c>
      <c r="D911">
        <v>2015</v>
      </c>
      <c r="E911" s="3">
        <v>29391222</v>
      </c>
      <c r="F911" s="3">
        <v>5423801</v>
      </c>
    </row>
    <row r="912" spans="1:6" x14ac:dyDescent="0.25">
      <c r="A912" t="s">
        <v>96</v>
      </c>
      <c r="B912" t="s">
        <v>97</v>
      </c>
      <c r="C912" t="s">
        <v>70</v>
      </c>
      <c r="D912">
        <v>2016</v>
      </c>
      <c r="E912" s="3">
        <v>29776316</v>
      </c>
      <c r="F912" s="3">
        <v>5430798.0000000009</v>
      </c>
    </row>
    <row r="913" spans="1:6" x14ac:dyDescent="0.25">
      <c r="A913" t="s">
        <v>96</v>
      </c>
      <c r="B913" t="s">
        <v>97</v>
      </c>
      <c r="C913" t="s">
        <v>70</v>
      </c>
      <c r="D913">
        <v>2017</v>
      </c>
      <c r="E913" s="3">
        <v>31098163</v>
      </c>
      <c r="F913" s="3">
        <v>5439232</v>
      </c>
    </row>
    <row r="914" spans="1:6" x14ac:dyDescent="0.25">
      <c r="A914" t="s">
        <v>96</v>
      </c>
      <c r="B914" t="s">
        <v>97</v>
      </c>
      <c r="C914" t="s">
        <v>70</v>
      </c>
      <c r="D914">
        <v>2018</v>
      </c>
      <c r="E914" s="3">
        <v>32083842</v>
      </c>
      <c r="F914" s="3">
        <v>5446771</v>
      </c>
    </row>
    <row r="915" spans="1:6" x14ac:dyDescent="0.25">
      <c r="A915" t="s">
        <v>96</v>
      </c>
      <c r="B915" t="s">
        <v>97</v>
      </c>
      <c r="C915" t="s">
        <v>70</v>
      </c>
      <c r="D915">
        <v>2019</v>
      </c>
      <c r="E915" s="3">
        <v>28989623</v>
      </c>
      <c r="F915" s="3">
        <v>5454147</v>
      </c>
    </row>
    <row r="916" spans="1:6" x14ac:dyDescent="0.25">
      <c r="A916" t="s">
        <v>96</v>
      </c>
      <c r="B916" t="s">
        <v>97</v>
      </c>
      <c r="C916" t="s">
        <v>70</v>
      </c>
      <c r="D916">
        <v>2020</v>
      </c>
      <c r="E916" s="3">
        <v>24001890</v>
      </c>
      <c r="F916" s="3">
        <v>5458827</v>
      </c>
    </row>
    <row r="917" spans="1:6" x14ac:dyDescent="0.25">
      <c r="A917" t="s">
        <v>96</v>
      </c>
      <c r="B917" t="s">
        <v>97</v>
      </c>
      <c r="C917" t="s">
        <v>70</v>
      </c>
      <c r="D917">
        <v>2021</v>
      </c>
      <c r="E917" s="3">
        <v>28069820</v>
      </c>
      <c r="F917" s="3">
        <v>5447247</v>
      </c>
    </row>
    <row r="918" spans="1:6" x14ac:dyDescent="0.25">
      <c r="A918" t="s">
        <v>96</v>
      </c>
      <c r="B918" t="s">
        <v>97</v>
      </c>
      <c r="C918" t="s">
        <v>70</v>
      </c>
      <c r="D918">
        <v>2022</v>
      </c>
      <c r="E918" s="3">
        <v>24420257</v>
      </c>
      <c r="F918" s="3">
        <v>5431751.9999999991</v>
      </c>
    </row>
    <row r="919" spans="1:6" x14ac:dyDescent="0.25">
      <c r="A919" t="s">
        <v>96</v>
      </c>
      <c r="B919" t="s">
        <v>97</v>
      </c>
      <c r="C919" t="s">
        <v>70</v>
      </c>
      <c r="D919">
        <v>2023</v>
      </c>
      <c r="E919" s="3">
        <v>23118092</v>
      </c>
      <c r="F919" s="3"/>
    </row>
    <row r="920" spans="1:6" x14ac:dyDescent="0.25">
      <c r="A920" t="s">
        <v>96</v>
      </c>
      <c r="B920" t="s">
        <v>97</v>
      </c>
      <c r="C920" t="s">
        <v>69</v>
      </c>
      <c r="D920">
        <v>1990</v>
      </c>
      <c r="E920" s="3">
        <v>10719347</v>
      </c>
      <c r="F920" s="3">
        <v>1998161</v>
      </c>
    </row>
    <row r="921" spans="1:6" x14ac:dyDescent="0.25">
      <c r="A921" t="s">
        <v>96</v>
      </c>
      <c r="B921" t="s">
        <v>97</v>
      </c>
      <c r="C921" t="s">
        <v>69</v>
      </c>
      <c r="D921">
        <v>1991</v>
      </c>
      <c r="E921" s="3">
        <v>9218375</v>
      </c>
      <c r="F921" s="3">
        <v>1999429</v>
      </c>
    </row>
    <row r="922" spans="1:6" x14ac:dyDescent="0.25">
      <c r="A922" t="s">
        <v>96</v>
      </c>
      <c r="B922" t="s">
        <v>97</v>
      </c>
      <c r="C922" t="s">
        <v>69</v>
      </c>
      <c r="D922">
        <v>1992</v>
      </c>
      <c r="E922" s="3">
        <v>9024931</v>
      </c>
      <c r="F922" s="3">
        <v>1996497.9999999998</v>
      </c>
    </row>
    <row r="923" spans="1:6" x14ac:dyDescent="0.25">
      <c r="A923" t="s">
        <v>96</v>
      </c>
      <c r="B923" t="s">
        <v>97</v>
      </c>
      <c r="C923" t="s">
        <v>69</v>
      </c>
      <c r="D923">
        <v>1993</v>
      </c>
      <c r="E923" s="3">
        <v>9404980</v>
      </c>
      <c r="F923" s="3">
        <v>1991746</v>
      </c>
    </row>
    <row r="924" spans="1:6" x14ac:dyDescent="0.25">
      <c r="A924" t="s">
        <v>96</v>
      </c>
      <c r="B924" t="s">
        <v>97</v>
      </c>
      <c r="C924" t="s">
        <v>69</v>
      </c>
      <c r="D924">
        <v>1994</v>
      </c>
      <c r="E924" s="3">
        <v>9610470</v>
      </c>
      <c r="F924" s="3">
        <v>1989443</v>
      </c>
    </row>
    <row r="925" spans="1:6" x14ac:dyDescent="0.25">
      <c r="A925" t="s">
        <v>96</v>
      </c>
      <c r="B925" t="s">
        <v>97</v>
      </c>
      <c r="C925" t="s">
        <v>69</v>
      </c>
      <c r="D925">
        <v>1995</v>
      </c>
      <c r="E925" s="3">
        <v>10249233</v>
      </c>
      <c r="F925" s="3">
        <v>1989871.9999999998</v>
      </c>
    </row>
    <row r="926" spans="1:6" x14ac:dyDescent="0.25">
      <c r="A926" t="s">
        <v>96</v>
      </c>
      <c r="B926" t="s">
        <v>97</v>
      </c>
      <c r="C926" t="s">
        <v>69</v>
      </c>
      <c r="D926">
        <v>1996</v>
      </c>
      <c r="E926" s="3">
        <v>10315091</v>
      </c>
      <c r="F926" s="3">
        <v>1988628.0000000002</v>
      </c>
    </row>
    <row r="927" spans="1:6" x14ac:dyDescent="0.25">
      <c r="A927" t="s">
        <v>96</v>
      </c>
      <c r="B927" t="s">
        <v>97</v>
      </c>
      <c r="C927" t="s">
        <v>69</v>
      </c>
      <c r="D927">
        <v>1997</v>
      </c>
      <c r="E927" s="3">
        <v>10614280</v>
      </c>
      <c r="F927" s="3">
        <v>1985956.0000000002</v>
      </c>
    </row>
    <row r="928" spans="1:6" x14ac:dyDescent="0.25">
      <c r="A928" t="s">
        <v>96</v>
      </c>
      <c r="B928" t="s">
        <v>97</v>
      </c>
      <c r="C928" t="s">
        <v>69</v>
      </c>
      <c r="D928">
        <v>1998</v>
      </c>
      <c r="E928" s="3">
        <v>9994020</v>
      </c>
      <c r="F928" s="3">
        <v>1981629</v>
      </c>
    </row>
    <row r="929" spans="1:6" x14ac:dyDescent="0.25">
      <c r="A929" t="s">
        <v>96</v>
      </c>
      <c r="B929" t="s">
        <v>97</v>
      </c>
      <c r="C929" t="s">
        <v>69</v>
      </c>
      <c r="D929">
        <v>1999</v>
      </c>
      <c r="E929" s="3">
        <v>9340031</v>
      </c>
      <c r="F929" s="3">
        <v>1983045</v>
      </c>
    </row>
    <row r="930" spans="1:6" x14ac:dyDescent="0.25">
      <c r="A930" t="s">
        <v>96</v>
      </c>
      <c r="B930" t="s">
        <v>97</v>
      </c>
      <c r="C930" t="s">
        <v>69</v>
      </c>
      <c r="D930">
        <v>2000</v>
      </c>
      <c r="E930" s="3">
        <v>8890008</v>
      </c>
      <c r="F930" s="3">
        <v>1988925</v>
      </c>
    </row>
    <row r="931" spans="1:6" x14ac:dyDescent="0.25">
      <c r="A931" t="s">
        <v>96</v>
      </c>
      <c r="B931" t="s">
        <v>97</v>
      </c>
      <c r="C931" t="s">
        <v>69</v>
      </c>
      <c r="D931">
        <v>2001</v>
      </c>
      <c r="E931" s="3">
        <v>10097553</v>
      </c>
      <c r="F931" s="3">
        <v>1992060</v>
      </c>
    </row>
    <row r="932" spans="1:6" x14ac:dyDescent="0.25">
      <c r="A932" t="s">
        <v>96</v>
      </c>
      <c r="B932" t="s">
        <v>97</v>
      </c>
      <c r="C932" t="s">
        <v>69</v>
      </c>
      <c r="D932">
        <v>2002</v>
      </c>
      <c r="E932" s="3">
        <v>9243340</v>
      </c>
      <c r="F932" s="3">
        <v>1994530</v>
      </c>
    </row>
    <row r="933" spans="1:6" x14ac:dyDescent="0.25">
      <c r="A933" t="s">
        <v>96</v>
      </c>
      <c r="B933" t="s">
        <v>97</v>
      </c>
      <c r="C933" t="s">
        <v>69</v>
      </c>
      <c r="D933">
        <v>2003</v>
      </c>
      <c r="E933" s="3">
        <v>9261839</v>
      </c>
      <c r="F933" s="3">
        <v>1995733.0000000002</v>
      </c>
    </row>
    <row r="934" spans="1:6" x14ac:dyDescent="0.25">
      <c r="A934" t="s">
        <v>96</v>
      </c>
      <c r="B934" t="s">
        <v>97</v>
      </c>
      <c r="C934" t="s">
        <v>69</v>
      </c>
      <c r="D934">
        <v>2004</v>
      </c>
      <c r="E934" s="3">
        <v>9537314</v>
      </c>
      <c r="F934" s="3">
        <v>1997012.0000000002</v>
      </c>
    </row>
    <row r="935" spans="1:6" x14ac:dyDescent="0.25">
      <c r="A935" t="s">
        <v>96</v>
      </c>
      <c r="B935" t="s">
        <v>97</v>
      </c>
      <c r="C935" t="s">
        <v>69</v>
      </c>
      <c r="D935">
        <v>2005</v>
      </c>
      <c r="E935" s="3">
        <v>9800294</v>
      </c>
      <c r="F935" s="3">
        <v>2000474</v>
      </c>
    </row>
    <row r="936" spans="1:6" x14ac:dyDescent="0.25">
      <c r="A936" t="s">
        <v>96</v>
      </c>
      <c r="B936" t="s">
        <v>97</v>
      </c>
      <c r="C936" t="s">
        <v>69</v>
      </c>
      <c r="D936">
        <v>2006</v>
      </c>
      <c r="E936" s="3">
        <v>10086301</v>
      </c>
      <c r="F936" s="3">
        <v>2006867.9999999998</v>
      </c>
    </row>
    <row r="937" spans="1:6" x14ac:dyDescent="0.25">
      <c r="A937" t="s">
        <v>96</v>
      </c>
      <c r="B937" t="s">
        <v>97</v>
      </c>
      <c r="C937" t="s">
        <v>69</v>
      </c>
      <c r="D937">
        <v>2007</v>
      </c>
      <c r="E937" s="3">
        <v>9997839</v>
      </c>
      <c r="F937" s="3">
        <v>2018121.9999999998</v>
      </c>
    </row>
    <row r="938" spans="1:6" x14ac:dyDescent="0.25">
      <c r="A938" t="s">
        <v>96</v>
      </c>
      <c r="B938" t="s">
        <v>97</v>
      </c>
      <c r="C938" t="s">
        <v>69</v>
      </c>
      <c r="D938">
        <v>2008</v>
      </c>
      <c r="E938" s="3">
        <v>11252908</v>
      </c>
      <c r="F938" s="3">
        <v>2021315.9999999998</v>
      </c>
    </row>
    <row r="939" spans="1:6" x14ac:dyDescent="0.25">
      <c r="A939" t="s">
        <v>96</v>
      </c>
      <c r="B939" t="s">
        <v>97</v>
      </c>
      <c r="C939" t="s">
        <v>69</v>
      </c>
      <c r="D939">
        <v>2009</v>
      </c>
      <c r="E939" s="3">
        <v>9112438</v>
      </c>
      <c r="F939" s="3">
        <v>2039669.0000000002</v>
      </c>
    </row>
    <row r="940" spans="1:6" x14ac:dyDescent="0.25">
      <c r="A940" t="s">
        <v>96</v>
      </c>
      <c r="B940" t="s">
        <v>97</v>
      </c>
      <c r="C940" t="s">
        <v>69</v>
      </c>
      <c r="D940">
        <v>2010</v>
      </c>
      <c r="E940" s="3">
        <v>9394485</v>
      </c>
      <c r="F940" s="3">
        <v>2048583</v>
      </c>
    </row>
    <row r="941" spans="1:6" x14ac:dyDescent="0.25">
      <c r="A941" t="s">
        <v>96</v>
      </c>
      <c r="B941" t="s">
        <v>97</v>
      </c>
      <c r="C941" t="s">
        <v>69</v>
      </c>
      <c r="D941">
        <v>2011</v>
      </c>
      <c r="E941" s="3">
        <v>9434460</v>
      </c>
      <c r="F941" s="3">
        <v>2052843.0000000002</v>
      </c>
    </row>
    <row r="942" spans="1:6" x14ac:dyDescent="0.25">
      <c r="A942" t="s">
        <v>96</v>
      </c>
      <c r="B942" t="s">
        <v>97</v>
      </c>
      <c r="C942" t="s">
        <v>69</v>
      </c>
      <c r="D942">
        <v>2012</v>
      </c>
      <c r="E942" s="3">
        <v>8964705</v>
      </c>
      <c r="F942" s="3">
        <v>2057159</v>
      </c>
    </row>
    <row r="943" spans="1:6" x14ac:dyDescent="0.25">
      <c r="A943" t="s">
        <v>96</v>
      </c>
      <c r="B943" t="s">
        <v>97</v>
      </c>
      <c r="C943" t="s">
        <v>69</v>
      </c>
      <c r="D943">
        <v>2013</v>
      </c>
      <c r="E943" s="3">
        <v>10079349</v>
      </c>
      <c r="F943" s="3">
        <v>2059953</v>
      </c>
    </row>
    <row r="944" spans="1:6" x14ac:dyDescent="0.25">
      <c r="A944" t="s">
        <v>96</v>
      </c>
      <c r="B944" t="s">
        <v>97</v>
      </c>
      <c r="C944" t="s">
        <v>69</v>
      </c>
      <c r="D944">
        <v>2014</v>
      </c>
      <c r="E944" s="3">
        <v>14268427</v>
      </c>
      <c r="F944" s="3">
        <v>2061980</v>
      </c>
    </row>
    <row r="945" spans="1:6" x14ac:dyDescent="0.25">
      <c r="A945" t="s">
        <v>96</v>
      </c>
      <c r="B945" t="s">
        <v>97</v>
      </c>
      <c r="C945" t="s">
        <v>69</v>
      </c>
      <c r="D945">
        <v>2015</v>
      </c>
      <c r="E945" s="3">
        <v>14480208</v>
      </c>
      <c r="F945" s="3">
        <v>2063531</v>
      </c>
    </row>
    <row r="946" spans="1:6" x14ac:dyDescent="0.25">
      <c r="A946" t="s">
        <v>96</v>
      </c>
      <c r="B946" t="s">
        <v>97</v>
      </c>
      <c r="C946" t="s">
        <v>69</v>
      </c>
      <c r="D946">
        <v>2016</v>
      </c>
      <c r="E946" s="3">
        <v>15614116</v>
      </c>
      <c r="F946" s="3">
        <v>2065042</v>
      </c>
    </row>
    <row r="947" spans="1:6" x14ac:dyDescent="0.25">
      <c r="A947" t="s">
        <v>96</v>
      </c>
      <c r="B947" t="s">
        <v>97</v>
      </c>
      <c r="C947" t="s">
        <v>69</v>
      </c>
      <c r="D947">
        <v>2017</v>
      </c>
      <c r="E947" s="3">
        <v>15896364</v>
      </c>
      <c r="F947" s="3">
        <v>2066388</v>
      </c>
    </row>
    <row r="948" spans="1:6" x14ac:dyDescent="0.25">
      <c r="A948" t="s">
        <v>96</v>
      </c>
      <c r="B948" t="s">
        <v>97</v>
      </c>
      <c r="C948" t="s">
        <v>69</v>
      </c>
      <c r="D948">
        <v>2018</v>
      </c>
      <c r="E948" s="3">
        <v>16177127</v>
      </c>
      <c r="F948" s="3">
        <v>2073894.0000000002</v>
      </c>
    </row>
    <row r="949" spans="1:6" x14ac:dyDescent="0.25">
      <c r="A949" t="s">
        <v>96</v>
      </c>
      <c r="B949" t="s">
        <v>97</v>
      </c>
      <c r="C949" t="s">
        <v>69</v>
      </c>
      <c r="D949">
        <v>2019</v>
      </c>
      <c r="E949" s="3">
        <v>10179165</v>
      </c>
      <c r="F949" s="3">
        <v>2088385.0000000002</v>
      </c>
    </row>
    <row r="950" spans="1:6" x14ac:dyDescent="0.25">
      <c r="A950" t="s">
        <v>96</v>
      </c>
      <c r="B950" t="s">
        <v>97</v>
      </c>
      <c r="C950" t="s">
        <v>69</v>
      </c>
      <c r="D950">
        <v>2020</v>
      </c>
      <c r="E950" s="3">
        <v>8904882</v>
      </c>
      <c r="F950" s="3">
        <v>2102419</v>
      </c>
    </row>
    <row r="951" spans="1:6" x14ac:dyDescent="0.25">
      <c r="A951" t="s">
        <v>96</v>
      </c>
      <c r="B951" t="s">
        <v>97</v>
      </c>
      <c r="C951" t="s">
        <v>69</v>
      </c>
      <c r="D951">
        <v>2021</v>
      </c>
      <c r="E951" s="3">
        <v>9030019</v>
      </c>
      <c r="F951" s="3">
        <v>2108078.9999999995</v>
      </c>
    </row>
    <row r="952" spans="1:6" x14ac:dyDescent="0.25">
      <c r="A952" t="s">
        <v>96</v>
      </c>
      <c r="B952" t="s">
        <v>97</v>
      </c>
      <c r="C952" t="s">
        <v>69</v>
      </c>
      <c r="D952">
        <v>2022</v>
      </c>
      <c r="E952" s="3">
        <v>8522873</v>
      </c>
      <c r="F952" s="3">
        <v>2112076.0000000005</v>
      </c>
    </row>
    <row r="953" spans="1:6" x14ac:dyDescent="0.25">
      <c r="A953" t="s">
        <v>96</v>
      </c>
      <c r="B953" t="s">
        <v>97</v>
      </c>
      <c r="C953" t="s">
        <v>69</v>
      </c>
      <c r="D953">
        <v>2023</v>
      </c>
      <c r="E953" s="3">
        <v>7742707</v>
      </c>
      <c r="F953" s="3"/>
    </row>
    <row r="954" spans="1:6" x14ac:dyDescent="0.25">
      <c r="A954" t="s">
        <v>96</v>
      </c>
      <c r="B954" t="s">
        <v>97</v>
      </c>
      <c r="C954" t="s">
        <v>53</v>
      </c>
      <c r="D954">
        <v>1990</v>
      </c>
      <c r="E954" s="3">
        <v>208714796</v>
      </c>
      <c r="F954" s="3">
        <v>38867322</v>
      </c>
    </row>
    <row r="955" spans="1:6" x14ac:dyDescent="0.25">
      <c r="A955" t="s">
        <v>96</v>
      </c>
      <c r="B955" t="s">
        <v>97</v>
      </c>
      <c r="C955" t="s">
        <v>53</v>
      </c>
      <c r="D955">
        <v>1991</v>
      </c>
      <c r="E955" s="3">
        <v>219440284</v>
      </c>
      <c r="F955" s="3">
        <v>38966376.000000007</v>
      </c>
    </row>
    <row r="956" spans="1:6" x14ac:dyDescent="0.25">
      <c r="A956" t="s">
        <v>96</v>
      </c>
      <c r="B956" t="s">
        <v>97</v>
      </c>
      <c r="C956" t="s">
        <v>53</v>
      </c>
      <c r="D956">
        <v>1992</v>
      </c>
      <c r="E956" s="3">
        <v>228926545</v>
      </c>
      <c r="F956" s="3">
        <v>39157685.000000007</v>
      </c>
    </row>
    <row r="957" spans="1:6" x14ac:dyDescent="0.25">
      <c r="A957" t="s">
        <v>96</v>
      </c>
      <c r="B957" t="s">
        <v>97</v>
      </c>
      <c r="C957" t="s">
        <v>53</v>
      </c>
      <c r="D957">
        <v>1993</v>
      </c>
      <c r="E957" s="3">
        <v>217499753</v>
      </c>
      <c r="F957" s="3">
        <v>39361262</v>
      </c>
    </row>
    <row r="958" spans="1:6" x14ac:dyDescent="0.25">
      <c r="A958" t="s">
        <v>96</v>
      </c>
      <c r="B958" t="s">
        <v>97</v>
      </c>
      <c r="C958" t="s">
        <v>53</v>
      </c>
      <c r="D958">
        <v>1994</v>
      </c>
      <c r="E958" s="3">
        <v>229398107</v>
      </c>
      <c r="F958" s="3">
        <v>39549108</v>
      </c>
    </row>
    <row r="959" spans="1:6" x14ac:dyDescent="0.25">
      <c r="A959" t="s">
        <v>96</v>
      </c>
      <c r="B959" t="s">
        <v>97</v>
      </c>
      <c r="C959" t="s">
        <v>53</v>
      </c>
      <c r="D959">
        <v>1995</v>
      </c>
      <c r="E959" s="3">
        <v>242479037</v>
      </c>
      <c r="F959" s="3">
        <v>39724049.999999993</v>
      </c>
    </row>
    <row r="960" spans="1:6" x14ac:dyDescent="0.25">
      <c r="A960" t="s">
        <v>96</v>
      </c>
      <c r="B960" t="s">
        <v>97</v>
      </c>
      <c r="C960" t="s">
        <v>53</v>
      </c>
      <c r="D960">
        <v>1996</v>
      </c>
      <c r="E960" s="3">
        <v>234455200</v>
      </c>
      <c r="F960" s="3">
        <v>39889852.000000007</v>
      </c>
    </row>
    <row r="961" spans="1:6" x14ac:dyDescent="0.25">
      <c r="A961" t="s">
        <v>96</v>
      </c>
      <c r="B961" t="s">
        <v>97</v>
      </c>
      <c r="C961" t="s">
        <v>53</v>
      </c>
      <c r="D961">
        <v>1997</v>
      </c>
      <c r="E961" s="3">
        <v>250795640</v>
      </c>
      <c r="F961" s="3">
        <v>40057389</v>
      </c>
    </row>
    <row r="962" spans="1:6" x14ac:dyDescent="0.25">
      <c r="A962" t="s">
        <v>96</v>
      </c>
      <c r="B962" t="s">
        <v>97</v>
      </c>
      <c r="C962" t="s">
        <v>53</v>
      </c>
      <c r="D962">
        <v>1998</v>
      </c>
      <c r="E962" s="3">
        <v>260501390</v>
      </c>
      <c r="F962" s="3">
        <v>40223509</v>
      </c>
    </row>
    <row r="963" spans="1:6" x14ac:dyDescent="0.25">
      <c r="A963" t="s">
        <v>96</v>
      </c>
      <c r="B963" t="s">
        <v>97</v>
      </c>
      <c r="C963" t="s">
        <v>53</v>
      </c>
      <c r="D963">
        <v>1999</v>
      </c>
      <c r="E963" s="3">
        <v>281231980</v>
      </c>
      <c r="F963" s="3">
        <v>40386874.999999993</v>
      </c>
    </row>
    <row r="964" spans="1:6" x14ac:dyDescent="0.25">
      <c r="A964" t="s">
        <v>96</v>
      </c>
      <c r="B964" t="s">
        <v>97</v>
      </c>
      <c r="C964" t="s">
        <v>53</v>
      </c>
      <c r="D964">
        <v>2000</v>
      </c>
      <c r="E964" s="3">
        <v>292703782</v>
      </c>
      <c r="F964" s="3">
        <v>40567864</v>
      </c>
    </row>
    <row r="965" spans="1:6" x14ac:dyDescent="0.25">
      <c r="A965" t="s">
        <v>96</v>
      </c>
      <c r="B965" t="s">
        <v>97</v>
      </c>
      <c r="C965" t="s">
        <v>53</v>
      </c>
      <c r="D965">
        <v>2001</v>
      </c>
      <c r="E965" s="3">
        <v>295313010</v>
      </c>
      <c r="F965" s="3">
        <v>40850412.000000007</v>
      </c>
    </row>
    <row r="966" spans="1:6" x14ac:dyDescent="0.25">
      <c r="A966" t="s">
        <v>96</v>
      </c>
      <c r="B966" t="s">
        <v>97</v>
      </c>
      <c r="C966" t="s">
        <v>53</v>
      </c>
      <c r="D966">
        <v>2002</v>
      </c>
      <c r="E966" s="3">
        <v>316022121</v>
      </c>
      <c r="F966" s="3">
        <v>41431558.000000007</v>
      </c>
    </row>
    <row r="967" spans="1:6" x14ac:dyDescent="0.25">
      <c r="A967" t="s">
        <v>96</v>
      </c>
      <c r="B967" t="s">
        <v>97</v>
      </c>
      <c r="C967" t="s">
        <v>53</v>
      </c>
      <c r="D967">
        <v>2003</v>
      </c>
      <c r="E967" s="3">
        <v>321899648</v>
      </c>
      <c r="F967" s="3">
        <v>42187645</v>
      </c>
    </row>
    <row r="968" spans="1:6" x14ac:dyDescent="0.25">
      <c r="A968" t="s">
        <v>96</v>
      </c>
      <c r="B968" t="s">
        <v>97</v>
      </c>
      <c r="C968" t="s">
        <v>53</v>
      </c>
      <c r="D968">
        <v>2004</v>
      </c>
      <c r="E968" s="3">
        <v>339882609</v>
      </c>
      <c r="F968" s="3">
        <v>42921895</v>
      </c>
    </row>
    <row r="969" spans="1:6" x14ac:dyDescent="0.25">
      <c r="A969" t="s">
        <v>96</v>
      </c>
      <c r="B969" t="s">
        <v>97</v>
      </c>
      <c r="C969" t="s">
        <v>53</v>
      </c>
      <c r="D969">
        <v>2005</v>
      </c>
      <c r="E969" s="3">
        <v>356952982</v>
      </c>
      <c r="F969" s="3">
        <v>43653155</v>
      </c>
    </row>
    <row r="970" spans="1:6" x14ac:dyDescent="0.25">
      <c r="A970" t="s">
        <v>96</v>
      </c>
      <c r="B970" t="s">
        <v>97</v>
      </c>
      <c r="C970" t="s">
        <v>53</v>
      </c>
      <c r="D970">
        <v>2006</v>
      </c>
      <c r="E970" s="3">
        <v>347890929</v>
      </c>
      <c r="F970" s="3">
        <v>44397319</v>
      </c>
    </row>
    <row r="971" spans="1:6" x14ac:dyDescent="0.25">
      <c r="A971" t="s">
        <v>96</v>
      </c>
      <c r="B971" t="s">
        <v>97</v>
      </c>
      <c r="C971" t="s">
        <v>53</v>
      </c>
      <c r="D971">
        <v>2007</v>
      </c>
      <c r="E971" s="3">
        <v>360078261</v>
      </c>
      <c r="F971" s="3">
        <v>45226803</v>
      </c>
    </row>
    <row r="972" spans="1:6" x14ac:dyDescent="0.25">
      <c r="A972" t="s">
        <v>96</v>
      </c>
      <c r="B972" t="s">
        <v>97</v>
      </c>
      <c r="C972" t="s">
        <v>53</v>
      </c>
      <c r="D972">
        <v>2008</v>
      </c>
      <c r="E972" s="3">
        <v>330032577</v>
      </c>
      <c r="F972" s="3">
        <v>45954106</v>
      </c>
    </row>
    <row r="973" spans="1:6" x14ac:dyDescent="0.25">
      <c r="A973" t="s">
        <v>96</v>
      </c>
      <c r="B973" t="s">
        <v>97</v>
      </c>
      <c r="C973" t="s">
        <v>53</v>
      </c>
      <c r="D973">
        <v>2009</v>
      </c>
      <c r="E973" s="3">
        <v>291760762</v>
      </c>
      <c r="F973" s="3">
        <v>46362946</v>
      </c>
    </row>
    <row r="974" spans="1:6" x14ac:dyDescent="0.25">
      <c r="A974" t="s">
        <v>96</v>
      </c>
      <c r="B974" t="s">
        <v>97</v>
      </c>
      <c r="C974" t="s">
        <v>53</v>
      </c>
      <c r="D974">
        <v>2010</v>
      </c>
      <c r="E974" s="3">
        <v>274664250</v>
      </c>
      <c r="F974" s="3">
        <v>46576897</v>
      </c>
    </row>
    <row r="975" spans="1:6" x14ac:dyDescent="0.25">
      <c r="A975" t="s">
        <v>96</v>
      </c>
      <c r="B975" t="s">
        <v>97</v>
      </c>
      <c r="C975" t="s">
        <v>53</v>
      </c>
      <c r="D975">
        <v>2011</v>
      </c>
      <c r="E975" s="3">
        <v>276771477</v>
      </c>
      <c r="F975" s="3">
        <v>46742696.999999993</v>
      </c>
    </row>
    <row r="976" spans="1:6" x14ac:dyDescent="0.25">
      <c r="A976" t="s">
        <v>96</v>
      </c>
      <c r="B976" t="s">
        <v>97</v>
      </c>
      <c r="C976" t="s">
        <v>53</v>
      </c>
      <c r="D976">
        <v>2012</v>
      </c>
      <c r="E976" s="3">
        <v>271358791</v>
      </c>
      <c r="F976" s="3">
        <v>46773055</v>
      </c>
    </row>
    <row r="977" spans="1:6" x14ac:dyDescent="0.25">
      <c r="A977" t="s">
        <v>96</v>
      </c>
      <c r="B977" t="s">
        <v>97</v>
      </c>
      <c r="C977" t="s">
        <v>53</v>
      </c>
      <c r="D977">
        <v>2013</v>
      </c>
      <c r="E977" s="3">
        <v>242580863</v>
      </c>
      <c r="F977" s="3">
        <v>46620045</v>
      </c>
    </row>
    <row r="978" spans="1:6" x14ac:dyDescent="0.25">
      <c r="A978" t="s">
        <v>96</v>
      </c>
      <c r="B978" t="s">
        <v>97</v>
      </c>
      <c r="C978" t="s">
        <v>53</v>
      </c>
      <c r="D978">
        <v>2014</v>
      </c>
      <c r="E978" s="3">
        <v>244359962</v>
      </c>
      <c r="F978" s="3">
        <v>46480882.000000007</v>
      </c>
    </row>
    <row r="979" spans="1:6" x14ac:dyDescent="0.25">
      <c r="A979" t="s">
        <v>96</v>
      </c>
      <c r="B979" t="s">
        <v>97</v>
      </c>
      <c r="C979" t="s">
        <v>53</v>
      </c>
      <c r="D979">
        <v>2015</v>
      </c>
      <c r="E979" s="3">
        <v>256453645</v>
      </c>
      <c r="F979" s="3">
        <v>46444832</v>
      </c>
    </row>
    <row r="980" spans="1:6" x14ac:dyDescent="0.25">
      <c r="A980" t="s">
        <v>96</v>
      </c>
      <c r="B980" t="s">
        <v>97</v>
      </c>
      <c r="C980" t="s">
        <v>53</v>
      </c>
      <c r="D980">
        <v>2016</v>
      </c>
      <c r="E980" s="3">
        <v>247374914</v>
      </c>
      <c r="F980" s="3">
        <v>46484062</v>
      </c>
    </row>
    <row r="981" spans="1:6" x14ac:dyDescent="0.25">
      <c r="A981" t="s">
        <v>96</v>
      </c>
      <c r="B981" t="s">
        <v>97</v>
      </c>
      <c r="C981" t="s">
        <v>53</v>
      </c>
      <c r="D981">
        <v>2017</v>
      </c>
      <c r="E981" s="3">
        <v>258892353</v>
      </c>
      <c r="F981" s="3">
        <v>46593236</v>
      </c>
    </row>
    <row r="982" spans="1:6" x14ac:dyDescent="0.25">
      <c r="A982" t="s">
        <v>96</v>
      </c>
      <c r="B982" t="s">
        <v>97</v>
      </c>
      <c r="C982" t="s">
        <v>53</v>
      </c>
      <c r="D982">
        <v>2018</v>
      </c>
      <c r="E982" s="3">
        <v>255536127</v>
      </c>
      <c r="F982" s="3">
        <v>46797754</v>
      </c>
    </row>
    <row r="983" spans="1:6" x14ac:dyDescent="0.25">
      <c r="A983" t="s">
        <v>96</v>
      </c>
      <c r="B983" t="s">
        <v>97</v>
      </c>
      <c r="C983" t="s">
        <v>53</v>
      </c>
      <c r="D983">
        <v>2019</v>
      </c>
      <c r="E983" s="3">
        <v>240102404</v>
      </c>
      <c r="F983" s="3">
        <v>47134836.999999993</v>
      </c>
    </row>
    <row r="984" spans="1:6" x14ac:dyDescent="0.25">
      <c r="A984" t="s">
        <v>96</v>
      </c>
      <c r="B984" t="s">
        <v>97</v>
      </c>
      <c r="C984" t="s">
        <v>53</v>
      </c>
      <c r="D984">
        <v>2020</v>
      </c>
      <c r="E984" s="3">
        <v>187039261</v>
      </c>
      <c r="F984" s="3">
        <v>47365655.000000007</v>
      </c>
    </row>
    <row r="985" spans="1:6" x14ac:dyDescent="0.25">
      <c r="A985" t="s">
        <v>96</v>
      </c>
      <c r="B985" t="s">
        <v>97</v>
      </c>
      <c r="C985" t="s">
        <v>53</v>
      </c>
      <c r="D985">
        <v>2021</v>
      </c>
      <c r="E985" s="3">
        <v>208388761</v>
      </c>
      <c r="F985" s="3">
        <v>47415794</v>
      </c>
    </row>
    <row r="986" spans="1:6" x14ac:dyDescent="0.25">
      <c r="A986" t="s">
        <v>96</v>
      </c>
      <c r="B986" t="s">
        <v>97</v>
      </c>
      <c r="C986" t="s">
        <v>53</v>
      </c>
      <c r="D986">
        <v>2022</v>
      </c>
      <c r="E986" s="3">
        <v>225458739</v>
      </c>
      <c r="F986" s="3">
        <v>47759127</v>
      </c>
    </row>
    <row r="987" spans="1:6" x14ac:dyDescent="0.25">
      <c r="A987" t="s">
        <v>96</v>
      </c>
      <c r="B987" t="s">
        <v>97</v>
      </c>
      <c r="C987" t="s">
        <v>53</v>
      </c>
      <c r="D987">
        <v>2023</v>
      </c>
      <c r="E987" s="3">
        <v>208218359</v>
      </c>
      <c r="F987" s="3"/>
    </row>
    <row r="988" spans="1:6" x14ac:dyDescent="0.25">
      <c r="A988" t="s">
        <v>96</v>
      </c>
      <c r="B988" t="s">
        <v>97</v>
      </c>
      <c r="C988" t="s">
        <v>72</v>
      </c>
      <c r="D988">
        <v>1990</v>
      </c>
      <c r="E988" s="3">
        <v>28435</v>
      </c>
      <c r="F988" s="3">
        <v>8558835.0000000019</v>
      </c>
    </row>
    <row r="989" spans="1:6" x14ac:dyDescent="0.25">
      <c r="A989" t="s">
        <v>96</v>
      </c>
      <c r="B989" t="s">
        <v>97</v>
      </c>
      <c r="C989" t="s">
        <v>72</v>
      </c>
      <c r="D989">
        <v>1991</v>
      </c>
      <c r="E989" s="3">
        <v>1315505</v>
      </c>
      <c r="F989" s="3">
        <v>8617375</v>
      </c>
    </row>
    <row r="990" spans="1:6" x14ac:dyDescent="0.25">
      <c r="A990" t="s">
        <v>96</v>
      </c>
      <c r="B990" t="s">
        <v>97</v>
      </c>
      <c r="C990" t="s">
        <v>72</v>
      </c>
      <c r="D990">
        <v>1992</v>
      </c>
      <c r="E990" s="3">
        <v>2223637</v>
      </c>
      <c r="F990" s="3">
        <v>8668067</v>
      </c>
    </row>
    <row r="991" spans="1:6" x14ac:dyDescent="0.25">
      <c r="A991" t="s">
        <v>96</v>
      </c>
      <c r="B991" t="s">
        <v>97</v>
      </c>
      <c r="C991" t="s">
        <v>72</v>
      </c>
      <c r="D991">
        <v>1993</v>
      </c>
      <c r="E991" s="3">
        <v>6320862</v>
      </c>
      <c r="F991" s="3">
        <v>8718561</v>
      </c>
    </row>
    <row r="992" spans="1:6" x14ac:dyDescent="0.25">
      <c r="A992" t="s">
        <v>96</v>
      </c>
      <c r="B992" t="s">
        <v>97</v>
      </c>
      <c r="C992" t="s">
        <v>72</v>
      </c>
      <c r="D992">
        <v>1994</v>
      </c>
      <c r="E992" s="3">
        <v>7884734</v>
      </c>
      <c r="F992" s="3">
        <v>8780745</v>
      </c>
    </row>
    <row r="993" spans="1:6" x14ac:dyDescent="0.25">
      <c r="A993" t="s">
        <v>96</v>
      </c>
      <c r="B993" t="s">
        <v>97</v>
      </c>
      <c r="C993" t="s">
        <v>72</v>
      </c>
      <c r="D993">
        <v>1995</v>
      </c>
      <c r="E993" s="3">
        <v>7332347</v>
      </c>
      <c r="F993" s="3">
        <v>8826939</v>
      </c>
    </row>
    <row r="994" spans="1:6" x14ac:dyDescent="0.25">
      <c r="A994" t="s">
        <v>96</v>
      </c>
      <c r="B994" t="s">
        <v>97</v>
      </c>
      <c r="C994" t="s">
        <v>72</v>
      </c>
      <c r="D994">
        <v>1996</v>
      </c>
      <c r="E994" s="3">
        <v>9287262</v>
      </c>
      <c r="F994" s="3">
        <v>8840998</v>
      </c>
    </row>
    <row r="995" spans="1:6" x14ac:dyDescent="0.25">
      <c r="A995" t="s">
        <v>96</v>
      </c>
      <c r="B995" t="s">
        <v>97</v>
      </c>
      <c r="C995" t="s">
        <v>72</v>
      </c>
      <c r="D995">
        <v>1997</v>
      </c>
      <c r="E995" s="3">
        <v>3737567</v>
      </c>
      <c r="F995" s="3">
        <v>8846062.0000000019</v>
      </c>
    </row>
    <row r="996" spans="1:6" x14ac:dyDescent="0.25">
      <c r="A996" t="s">
        <v>96</v>
      </c>
      <c r="B996" t="s">
        <v>97</v>
      </c>
      <c r="C996" t="s">
        <v>72</v>
      </c>
      <c r="D996">
        <v>1998</v>
      </c>
      <c r="E996" s="3">
        <v>4404179</v>
      </c>
      <c r="F996" s="3">
        <v>8850974</v>
      </c>
    </row>
    <row r="997" spans="1:6" x14ac:dyDescent="0.25">
      <c r="A997" t="s">
        <v>96</v>
      </c>
      <c r="B997" t="s">
        <v>97</v>
      </c>
      <c r="C997" t="s">
        <v>72</v>
      </c>
      <c r="D997">
        <v>1999</v>
      </c>
      <c r="E997" s="3">
        <v>1423122</v>
      </c>
      <c r="F997" s="3">
        <v>8857874</v>
      </c>
    </row>
    <row r="998" spans="1:6" x14ac:dyDescent="0.25">
      <c r="A998" t="s">
        <v>96</v>
      </c>
      <c r="B998" t="s">
        <v>97</v>
      </c>
      <c r="C998" t="s">
        <v>72</v>
      </c>
      <c r="D998">
        <v>2000</v>
      </c>
      <c r="E998" s="3">
        <v>-1011889</v>
      </c>
      <c r="F998" s="3">
        <v>8872109</v>
      </c>
    </row>
    <row r="999" spans="1:6" x14ac:dyDescent="0.25">
      <c r="A999" t="s">
        <v>96</v>
      </c>
      <c r="B999" t="s">
        <v>97</v>
      </c>
      <c r="C999" t="s">
        <v>72</v>
      </c>
      <c r="D999">
        <v>2001</v>
      </c>
      <c r="E999" s="3">
        <v>-1201768</v>
      </c>
      <c r="F999" s="3">
        <v>8895960.0000000019</v>
      </c>
    </row>
    <row r="1000" spans="1:6" x14ac:dyDescent="0.25">
      <c r="A1000" t="s">
        <v>96</v>
      </c>
      <c r="B1000" t="s">
        <v>97</v>
      </c>
      <c r="C1000" t="s">
        <v>72</v>
      </c>
      <c r="D1000">
        <v>2002</v>
      </c>
      <c r="E1000" s="3">
        <v>-837806</v>
      </c>
      <c r="F1000" s="3">
        <v>8924957.9999999981</v>
      </c>
    </row>
    <row r="1001" spans="1:6" x14ac:dyDescent="0.25">
      <c r="A1001" t="s">
        <v>96</v>
      </c>
      <c r="B1001" t="s">
        <v>97</v>
      </c>
      <c r="C1001" t="s">
        <v>72</v>
      </c>
      <c r="D1001">
        <v>2003</v>
      </c>
      <c r="E1001" s="3">
        <v>2880192</v>
      </c>
      <c r="F1001" s="3">
        <v>8958229</v>
      </c>
    </row>
    <row r="1002" spans="1:6" x14ac:dyDescent="0.25">
      <c r="A1002" t="s">
        <v>96</v>
      </c>
      <c r="B1002" t="s">
        <v>97</v>
      </c>
      <c r="C1002" t="s">
        <v>72</v>
      </c>
      <c r="D1002">
        <v>2004</v>
      </c>
      <c r="E1002" s="3">
        <v>6502833</v>
      </c>
      <c r="F1002" s="3">
        <v>8993530.9999999981</v>
      </c>
    </row>
    <row r="1003" spans="1:6" x14ac:dyDescent="0.25">
      <c r="A1003" t="s">
        <v>96</v>
      </c>
      <c r="B1003" t="s">
        <v>97</v>
      </c>
      <c r="C1003" t="s">
        <v>72</v>
      </c>
      <c r="D1003">
        <v>2005</v>
      </c>
      <c r="E1003" s="3">
        <v>2481592</v>
      </c>
      <c r="F1003" s="3">
        <v>9029572</v>
      </c>
    </row>
    <row r="1004" spans="1:6" x14ac:dyDescent="0.25">
      <c r="A1004" t="s">
        <v>96</v>
      </c>
      <c r="B1004" t="s">
        <v>97</v>
      </c>
      <c r="C1004" t="s">
        <v>72</v>
      </c>
      <c r="D1004">
        <v>2006</v>
      </c>
      <c r="E1004" s="3">
        <v>-1736690</v>
      </c>
      <c r="F1004" s="3">
        <v>9080505.0000000019</v>
      </c>
    </row>
    <row r="1005" spans="1:6" x14ac:dyDescent="0.25">
      <c r="A1005" t="s">
        <v>96</v>
      </c>
      <c r="B1005" t="s">
        <v>97</v>
      </c>
      <c r="C1005" t="s">
        <v>72</v>
      </c>
      <c r="D1005">
        <v>2007</v>
      </c>
      <c r="E1005" s="3">
        <v>-3256822</v>
      </c>
      <c r="F1005" s="3">
        <v>9148092</v>
      </c>
    </row>
    <row r="1006" spans="1:6" x14ac:dyDescent="0.25">
      <c r="A1006" t="s">
        <v>96</v>
      </c>
      <c r="B1006" t="s">
        <v>97</v>
      </c>
      <c r="C1006" t="s">
        <v>72</v>
      </c>
      <c r="D1006">
        <v>2008</v>
      </c>
      <c r="E1006" s="3">
        <v>-3232739</v>
      </c>
      <c r="F1006" s="3">
        <v>9219637</v>
      </c>
    </row>
    <row r="1007" spans="1:6" x14ac:dyDescent="0.25">
      <c r="A1007" t="s">
        <v>96</v>
      </c>
      <c r="B1007" t="s">
        <v>97</v>
      </c>
      <c r="C1007" t="s">
        <v>72</v>
      </c>
      <c r="D1007">
        <v>2009</v>
      </c>
      <c r="E1007" s="3">
        <v>-6166364</v>
      </c>
      <c r="F1007" s="3">
        <v>9298515</v>
      </c>
    </row>
    <row r="1008" spans="1:6" x14ac:dyDescent="0.25">
      <c r="A1008" t="s">
        <v>96</v>
      </c>
      <c r="B1008" t="s">
        <v>97</v>
      </c>
      <c r="C1008" t="s">
        <v>72</v>
      </c>
      <c r="D1008">
        <v>2010</v>
      </c>
      <c r="E1008" s="3">
        <v>-1380745</v>
      </c>
      <c r="F1008" s="3">
        <v>9378126</v>
      </c>
    </row>
    <row r="1009" spans="1:6" x14ac:dyDescent="0.25">
      <c r="A1009" t="s">
        <v>96</v>
      </c>
      <c r="B1009" t="s">
        <v>97</v>
      </c>
      <c r="C1009" t="s">
        <v>72</v>
      </c>
      <c r="D1009">
        <v>2011</v>
      </c>
      <c r="E1009" s="3">
        <v>-5297126</v>
      </c>
      <c r="F1009" s="3">
        <v>9449213.0000000019</v>
      </c>
    </row>
    <row r="1010" spans="1:6" x14ac:dyDescent="0.25">
      <c r="A1010" t="s">
        <v>96</v>
      </c>
      <c r="B1010" t="s">
        <v>97</v>
      </c>
      <c r="C1010" t="s">
        <v>72</v>
      </c>
      <c r="D1010">
        <v>2012</v>
      </c>
      <c r="E1010" s="3">
        <v>-6300474</v>
      </c>
      <c r="F1010" s="3">
        <v>9519374</v>
      </c>
    </row>
    <row r="1011" spans="1:6" x14ac:dyDescent="0.25">
      <c r="A1011" t="s">
        <v>96</v>
      </c>
      <c r="B1011" t="s">
        <v>97</v>
      </c>
      <c r="C1011" t="s">
        <v>72</v>
      </c>
      <c r="D1011">
        <v>2013</v>
      </c>
      <c r="E1011" s="3">
        <v>-7941007</v>
      </c>
      <c r="F1011" s="3">
        <v>9600379</v>
      </c>
    </row>
    <row r="1012" spans="1:6" x14ac:dyDescent="0.25">
      <c r="A1012" t="s">
        <v>96</v>
      </c>
      <c r="B1012" t="s">
        <v>97</v>
      </c>
      <c r="C1012" t="s">
        <v>72</v>
      </c>
      <c r="D1012">
        <v>2014</v>
      </c>
      <c r="E1012" s="3">
        <v>-8011510</v>
      </c>
      <c r="F1012" s="3">
        <v>9696110</v>
      </c>
    </row>
    <row r="1013" spans="1:6" x14ac:dyDescent="0.25">
      <c r="A1013" t="s">
        <v>96</v>
      </c>
      <c r="B1013" t="s">
        <v>97</v>
      </c>
      <c r="C1013" t="s">
        <v>72</v>
      </c>
      <c r="D1013">
        <v>2015</v>
      </c>
      <c r="E1013" s="3">
        <v>-5560151</v>
      </c>
      <c r="F1013" s="3">
        <v>9799186</v>
      </c>
    </row>
    <row r="1014" spans="1:6" x14ac:dyDescent="0.25">
      <c r="A1014" t="s">
        <v>96</v>
      </c>
      <c r="B1014" t="s">
        <v>97</v>
      </c>
      <c r="C1014" t="s">
        <v>72</v>
      </c>
      <c r="D1014">
        <v>2016</v>
      </c>
      <c r="E1014" s="3">
        <v>-1767843</v>
      </c>
      <c r="F1014" s="3">
        <v>9923085.0000000019</v>
      </c>
    </row>
    <row r="1015" spans="1:6" x14ac:dyDescent="0.25">
      <c r="A1015" t="s">
        <v>96</v>
      </c>
      <c r="B1015" t="s">
        <v>97</v>
      </c>
      <c r="C1015" t="s">
        <v>72</v>
      </c>
      <c r="D1015">
        <v>2017</v>
      </c>
      <c r="E1015" s="3">
        <v>4535436</v>
      </c>
      <c r="F1015" s="3">
        <v>10057698</v>
      </c>
    </row>
    <row r="1016" spans="1:6" x14ac:dyDescent="0.25">
      <c r="A1016" t="s">
        <v>96</v>
      </c>
      <c r="B1016" t="s">
        <v>97</v>
      </c>
      <c r="C1016" t="s">
        <v>72</v>
      </c>
      <c r="D1016">
        <v>2018</v>
      </c>
      <c r="E1016" s="3">
        <v>9004660</v>
      </c>
      <c r="F1016" s="3">
        <v>10175214.000000002</v>
      </c>
    </row>
    <row r="1017" spans="1:6" x14ac:dyDescent="0.25">
      <c r="A1017" t="s">
        <v>96</v>
      </c>
      <c r="B1017" t="s">
        <v>97</v>
      </c>
      <c r="C1017" t="s">
        <v>72</v>
      </c>
      <c r="D1017">
        <v>2019</v>
      </c>
      <c r="E1017" s="3">
        <v>9078794</v>
      </c>
      <c r="F1017" s="3">
        <v>10278886.999999998</v>
      </c>
    </row>
    <row r="1018" spans="1:6" x14ac:dyDescent="0.25">
      <c r="A1018" t="s">
        <v>96</v>
      </c>
      <c r="B1018" t="s">
        <v>97</v>
      </c>
      <c r="C1018" t="s">
        <v>72</v>
      </c>
      <c r="D1018">
        <v>2020</v>
      </c>
      <c r="E1018" s="3">
        <v>4882641</v>
      </c>
      <c r="F1018" s="3">
        <v>10353442</v>
      </c>
    </row>
    <row r="1019" spans="1:6" x14ac:dyDescent="0.25">
      <c r="A1019" t="s">
        <v>96</v>
      </c>
      <c r="B1019" t="s">
        <v>97</v>
      </c>
      <c r="C1019" t="s">
        <v>72</v>
      </c>
      <c r="D1019">
        <v>2021</v>
      </c>
      <c r="E1019" s="3">
        <v>8738054</v>
      </c>
      <c r="F1019" s="3">
        <v>10415811</v>
      </c>
    </row>
    <row r="1020" spans="1:6" x14ac:dyDescent="0.25">
      <c r="A1020" t="s">
        <v>96</v>
      </c>
      <c r="B1020" t="s">
        <v>97</v>
      </c>
      <c r="C1020" t="s">
        <v>72</v>
      </c>
      <c r="D1020">
        <v>2022</v>
      </c>
      <c r="E1020" s="3">
        <v>8622467</v>
      </c>
      <c r="F1020" s="3">
        <v>10486941</v>
      </c>
    </row>
    <row r="1021" spans="1:6" x14ac:dyDescent="0.25">
      <c r="A1021" t="s">
        <v>96</v>
      </c>
      <c r="B1021" t="s">
        <v>97</v>
      </c>
      <c r="C1021" t="s">
        <v>72</v>
      </c>
      <c r="D1021">
        <v>2023</v>
      </c>
      <c r="E1021" s="3">
        <v>10094768</v>
      </c>
    </row>
  </sheetData>
  <pageMargins left="0.7" right="0.7" top="0.78740157499999996" bottom="0.78740157499999996"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62D8-2120-4CAE-AC0B-F1946E20301D}">
  <dimension ref="A1:E1055"/>
  <sheetViews>
    <sheetView workbookViewId="0">
      <selection activeCell="G31" sqref="G31"/>
    </sheetView>
  </sheetViews>
  <sheetFormatPr baseColWidth="10" defaultRowHeight="15" x14ac:dyDescent="0.25"/>
  <cols>
    <col min="1" max="1" width="27.140625" customWidth="1"/>
  </cols>
  <sheetData>
    <row r="1" spans="1:5" x14ac:dyDescent="0.25">
      <c r="A1" t="s">
        <v>90</v>
      </c>
      <c r="B1" t="s">
        <v>91</v>
      </c>
      <c r="C1" t="s">
        <v>92</v>
      </c>
      <c r="D1" t="s">
        <v>93</v>
      </c>
      <c r="E1" t="s">
        <v>94</v>
      </c>
    </row>
    <row r="2" spans="1:5" x14ac:dyDescent="0.25">
      <c r="A2" t="s">
        <v>155</v>
      </c>
      <c r="B2" t="s">
        <v>97</v>
      </c>
      <c r="C2" t="s">
        <v>65</v>
      </c>
      <c r="D2">
        <v>1990</v>
      </c>
      <c r="E2" s="3">
        <v>62191448</v>
      </c>
    </row>
    <row r="3" spans="1:5" x14ac:dyDescent="0.25">
      <c r="A3" t="s">
        <v>155</v>
      </c>
      <c r="B3" t="s">
        <v>97</v>
      </c>
      <c r="C3" t="s">
        <v>65</v>
      </c>
      <c r="D3">
        <v>1991</v>
      </c>
      <c r="E3" s="3">
        <v>65790087</v>
      </c>
    </row>
    <row r="4" spans="1:5" x14ac:dyDescent="0.25">
      <c r="A4" t="s">
        <v>155</v>
      </c>
      <c r="B4" t="s">
        <v>97</v>
      </c>
      <c r="C4" t="s">
        <v>65</v>
      </c>
      <c r="D4">
        <v>1992</v>
      </c>
      <c r="E4" s="3">
        <v>60291069</v>
      </c>
    </row>
    <row r="5" spans="1:5" x14ac:dyDescent="0.25">
      <c r="A5" t="s">
        <v>155</v>
      </c>
      <c r="B5" t="s">
        <v>97</v>
      </c>
      <c r="C5" t="s">
        <v>65</v>
      </c>
      <c r="D5">
        <v>1993</v>
      </c>
      <c r="E5" s="3">
        <v>60710529</v>
      </c>
    </row>
    <row r="6" spans="1:5" x14ac:dyDescent="0.25">
      <c r="A6" t="s">
        <v>155</v>
      </c>
      <c r="B6" t="s">
        <v>97</v>
      </c>
      <c r="C6" t="s">
        <v>65</v>
      </c>
      <c r="D6">
        <v>1994</v>
      </c>
      <c r="E6" s="3">
        <v>61080121</v>
      </c>
    </row>
    <row r="7" spans="1:5" x14ac:dyDescent="0.25">
      <c r="A7" t="s">
        <v>155</v>
      </c>
      <c r="B7" t="s">
        <v>97</v>
      </c>
      <c r="C7" t="s">
        <v>65</v>
      </c>
      <c r="D7">
        <v>1995</v>
      </c>
      <c r="E7" s="3">
        <v>64063033</v>
      </c>
    </row>
    <row r="8" spans="1:5" x14ac:dyDescent="0.25">
      <c r="A8" t="s">
        <v>155</v>
      </c>
      <c r="B8" t="s">
        <v>97</v>
      </c>
      <c r="C8" t="s">
        <v>65</v>
      </c>
      <c r="D8">
        <v>1996</v>
      </c>
      <c r="E8" s="3">
        <v>67410312</v>
      </c>
    </row>
    <row r="9" spans="1:5" x14ac:dyDescent="0.25">
      <c r="A9" t="s">
        <v>155</v>
      </c>
      <c r="B9" t="s">
        <v>97</v>
      </c>
      <c r="C9" t="s">
        <v>65</v>
      </c>
      <c r="D9">
        <v>1997</v>
      </c>
      <c r="E9" s="3">
        <v>67304886</v>
      </c>
    </row>
    <row r="10" spans="1:5" x14ac:dyDescent="0.25">
      <c r="A10" t="s">
        <v>155</v>
      </c>
      <c r="B10" t="s">
        <v>97</v>
      </c>
      <c r="C10" t="s">
        <v>65</v>
      </c>
      <c r="D10">
        <v>1998</v>
      </c>
      <c r="E10" s="3">
        <v>66936902</v>
      </c>
    </row>
    <row r="11" spans="1:5" x14ac:dyDescent="0.25">
      <c r="A11" t="s">
        <v>155</v>
      </c>
      <c r="B11" t="s">
        <v>97</v>
      </c>
      <c r="C11" t="s">
        <v>65</v>
      </c>
      <c r="D11">
        <v>1999</v>
      </c>
      <c r="E11" s="3">
        <v>65667700</v>
      </c>
    </row>
    <row r="12" spans="1:5" x14ac:dyDescent="0.25">
      <c r="A12" t="s">
        <v>155</v>
      </c>
      <c r="B12" t="s">
        <v>97</v>
      </c>
      <c r="C12" t="s">
        <v>65</v>
      </c>
      <c r="D12">
        <v>2000</v>
      </c>
      <c r="E12" s="3">
        <v>66204024</v>
      </c>
    </row>
    <row r="13" spans="1:5" x14ac:dyDescent="0.25">
      <c r="A13" t="s">
        <v>155</v>
      </c>
      <c r="B13" t="s">
        <v>97</v>
      </c>
      <c r="C13" t="s">
        <v>65</v>
      </c>
      <c r="D13">
        <v>2001</v>
      </c>
      <c r="E13" s="3">
        <v>70190727</v>
      </c>
    </row>
    <row r="14" spans="1:5" x14ac:dyDescent="0.25">
      <c r="A14" t="s">
        <v>155</v>
      </c>
      <c r="B14" t="s">
        <v>97</v>
      </c>
      <c r="C14" t="s">
        <v>65</v>
      </c>
      <c r="D14">
        <v>2002</v>
      </c>
      <c r="E14" s="3">
        <v>71988380</v>
      </c>
    </row>
    <row r="15" spans="1:5" x14ac:dyDescent="0.25">
      <c r="A15" t="s">
        <v>155</v>
      </c>
      <c r="B15" t="s">
        <v>97</v>
      </c>
      <c r="C15" t="s">
        <v>65</v>
      </c>
      <c r="D15">
        <v>2003</v>
      </c>
      <c r="E15" s="3">
        <v>77411928</v>
      </c>
    </row>
    <row r="16" spans="1:5" x14ac:dyDescent="0.25">
      <c r="A16" t="s">
        <v>155</v>
      </c>
      <c r="B16" t="s">
        <v>97</v>
      </c>
      <c r="C16" t="s">
        <v>65</v>
      </c>
      <c r="D16">
        <v>2004</v>
      </c>
      <c r="E16" s="3">
        <v>77715921</v>
      </c>
    </row>
    <row r="17" spans="1:5" x14ac:dyDescent="0.25">
      <c r="A17" t="s">
        <v>155</v>
      </c>
      <c r="B17" t="s">
        <v>97</v>
      </c>
      <c r="C17" t="s">
        <v>65</v>
      </c>
      <c r="D17">
        <v>2005</v>
      </c>
      <c r="E17" s="3">
        <v>79095480</v>
      </c>
    </row>
    <row r="18" spans="1:5" x14ac:dyDescent="0.25">
      <c r="A18" t="s">
        <v>155</v>
      </c>
      <c r="B18" t="s">
        <v>97</v>
      </c>
      <c r="C18" t="s">
        <v>65</v>
      </c>
      <c r="D18">
        <v>2006</v>
      </c>
      <c r="E18" s="3">
        <v>76796201</v>
      </c>
    </row>
    <row r="19" spans="1:5" x14ac:dyDescent="0.25">
      <c r="A19" t="s">
        <v>155</v>
      </c>
      <c r="B19" t="s">
        <v>97</v>
      </c>
      <c r="C19" t="s">
        <v>65</v>
      </c>
      <c r="D19">
        <v>2007</v>
      </c>
      <c r="E19" s="3">
        <v>74092161</v>
      </c>
    </row>
    <row r="20" spans="1:5" x14ac:dyDescent="0.25">
      <c r="A20" t="s">
        <v>155</v>
      </c>
      <c r="B20" t="s">
        <v>97</v>
      </c>
      <c r="C20" t="s">
        <v>65</v>
      </c>
      <c r="D20">
        <v>2008</v>
      </c>
      <c r="E20" s="3">
        <v>73466474</v>
      </c>
    </row>
    <row r="21" spans="1:5" x14ac:dyDescent="0.25">
      <c r="A21" t="s">
        <v>155</v>
      </c>
      <c r="B21" t="s">
        <v>97</v>
      </c>
      <c r="C21" t="s">
        <v>65</v>
      </c>
      <c r="D21">
        <v>2009</v>
      </c>
      <c r="E21" s="3">
        <v>67301761</v>
      </c>
    </row>
    <row r="22" spans="1:5" x14ac:dyDescent="0.25">
      <c r="A22" t="s">
        <v>155</v>
      </c>
      <c r="B22" t="s">
        <v>97</v>
      </c>
      <c r="C22" t="s">
        <v>65</v>
      </c>
      <c r="D22">
        <v>2010</v>
      </c>
      <c r="E22" s="3">
        <v>72000250</v>
      </c>
    </row>
    <row r="23" spans="1:5" x14ac:dyDescent="0.25">
      <c r="A23" t="s">
        <v>155</v>
      </c>
      <c r="B23" t="s">
        <v>97</v>
      </c>
      <c r="C23" t="s">
        <v>65</v>
      </c>
      <c r="D23">
        <v>2011</v>
      </c>
      <c r="E23" s="3">
        <v>69891706</v>
      </c>
    </row>
    <row r="24" spans="1:5" x14ac:dyDescent="0.25">
      <c r="A24" t="s">
        <v>155</v>
      </c>
      <c r="B24" t="s">
        <v>97</v>
      </c>
      <c r="C24" t="s">
        <v>65</v>
      </c>
      <c r="D24">
        <v>2012</v>
      </c>
      <c r="E24" s="3">
        <v>67260345</v>
      </c>
    </row>
    <row r="25" spans="1:5" x14ac:dyDescent="0.25">
      <c r="A25" t="s">
        <v>155</v>
      </c>
      <c r="B25" t="s">
        <v>97</v>
      </c>
      <c r="C25" t="s">
        <v>65</v>
      </c>
      <c r="D25">
        <v>2013</v>
      </c>
      <c r="E25" s="3">
        <v>67758867</v>
      </c>
    </row>
    <row r="26" spans="1:5" x14ac:dyDescent="0.25">
      <c r="A26" t="s">
        <v>155</v>
      </c>
      <c r="B26" t="s">
        <v>97</v>
      </c>
      <c r="C26" t="s">
        <v>65</v>
      </c>
      <c r="D26">
        <v>2014</v>
      </c>
      <c r="E26" s="3">
        <v>64158739</v>
      </c>
    </row>
    <row r="27" spans="1:5" x14ac:dyDescent="0.25">
      <c r="A27" t="s">
        <v>155</v>
      </c>
      <c r="B27" t="s">
        <v>97</v>
      </c>
      <c r="C27" t="s">
        <v>65</v>
      </c>
      <c r="D27">
        <v>2015</v>
      </c>
      <c r="E27" s="3">
        <v>66357784</v>
      </c>
    </row>
    <row r="28" spans="1:5" x14ac:dyDescent="0.25">
      <c r="A28" t="s">
        <v>155</v>
      </c>
      <c r="B28" t="s">
        <v>97</v>
      </c>
      <c r="C28" t="s">
        <v>65</v>
      </c>
      <c r="D28">
        <v>2016</v>
      </c>
      <c r="E28" s="3">
        <v>67218738</v>
      </c>
    </row>
    <row r="29" spans="1:5" x14ac:dyDescent="0.25">
      <c r="A29" t="s">
        <v>155</v>
      </c>
      <c r="B29" t="s">
        <v>97</v>
      </c>
      <c r="C29" t="s">
        <v>65</v>
      </c>
      <c r="D29">
        <v>2017</v>
      </c>
      <c r="E29" s="3">
        <v>69601478</v>
      </c>
    </row>
    <row r="30" spans="1:5" x14ac:dyDescent="0.25">
      <c r="A30" t="s">
        <v>155</v>
      </c>
      <c r="B30" t="s">
        <v>97</v>
      </c>
      <c r="C30" t="s">
        <v>65</v>
      </c>
      <c r="D30">
        <v>2018</v>
      </c>
      <c r="E30" s="3">
        <v>66566514</v>
      </c>
    </row>
    <row r="31" spans="1:5" x14ac:dyDescent="0.25">
      <c r="A31" t="s">
        <v>155</v>
      </c>
      <c r="B31" t="s">
        <v>97</v>
      </c>
      <c r="C31" t="s">
        <v>65</v>
      </c>
      <c r="D31">
        <v>2019</v>
      </c>
      <c r="E31" s="3">
        <v>67951235</v>
      </c>
    </row>
    <row r="32" spans="1:5" x14ac:dyDescent="0.25">
      <c r="A32" t="s">
        <v>155</v>
      </c>
      <c r="B32" t="s">
        <v>97</v>
      </c>
      <c r="C32" t="s">
        <v>65</v>
      </c>
      <c r="D32">
        <v>2020</v>
      </c>
      <c r="E32" s="3">
        <v>62179827</v>
      </c>
    </row>
    <row r="33" spans="1:5" x14ac:dyDescent="0.25">
      <c r="A33" t="s">
        <v>155</v>
      </c>
      <c r="B33" t="s">
        <v>97</v>
      </c>
      <c r="C33" t="s">
        <v>65</v>
      </c>
      <c r="D33">
        <v>2021</v>
      </c>
      <c r="E33" s="3">
        <v>65751345</v>
      </c>
    </row>
    <row r="34" spans="1:5" x14ac:dyDescent="0.25">
      <c r="A34" t="s">
        <v>155</v>
      </c>
      <c r="B34" t="s">
        <v>97</v>
      </c>
      <c r="C34" t="s">
        <v>65</v>
      </c>
      <c r="D34">
        <v>2022</v>
      </c>
      <c r="E34" s="3">
        <v>61454138</v>
      </c>
    </row>
    <row r="35" spans="1:5" x14ac:dyDescent="0.25">
      <c r="A35" t="s">
        <v>155</v>
      </c>
      <c r="B35" t="s">
        <v>97</v>
      </c>
      <c r="C35" t="s">
        <v>65</v>
      </c>
      <c r="D35">
        <v>2023</v>
      </c>
      <c r="E35" s="3">
        <v>56908955</v>
      </c>
    </row>
    <row r="36" spans="1:5" x14ac:dyDescent="0.25">
      <c r="A36" t="s">
        <v>155</v>
      </c>
      <c r="B36" t="s">
        <v>97</v>
      </c>
      <c r="C36" t="s">
        <v>43</v>
      </c>
      <c r="D36">
        <v>1990</v>
      </c>
      <c r="E36" s="3">
        <v>120335408</v>
      </c>
    </row>
    <row r="37" spans="1:5" x14ac:dyDescent="0.25">
      <c r="A37" t="s">
        <v>155</v>
      </c>
      <c r="B37" t="s">
        <v>97</v>
      </c>
      <c r="C37" t="s">
        <v>43</v>
      </c>
      <c r="D37">
        <v>1991</v>
      </c>
      <c r="E37" s="3">
        <v>123396218</v>
      </c>
    </row>
    <row r="38" spans="1:5" x14ac:dyDescent="0.25">
      <c r="A38" t="s">
        <v>155</v>
      </c>
      <c r="B38" t="s">
        <v>97</v>
      </c>
      <c r="C38" t="s">
        <v>43</v>
      </c>
      <c r="D38">
        <v>1992</v>
      </c>
      <c r="E38" s="3">
        <v>122519254</v>
      </c>
    </row>
    <row r="39" spans="1:5" x14ac:dyDescent="0.25">
      <c r="A39" t="s">
        <v>155</v>
      </c>
      <c r="B39" t="s">
        <v>97</v>
      </c>
      <c r="C39" t="s">
        <v>43</v>
      </c>
      <c r="D39">
        <v>1993</v>
      </c>
      <c r="E39" s="3">
        <v>121451206</v>
      </c>
    </row>
    <row r="40" spans="1:5" x14ac:dyDescent="0.25">
      <c r="A40" t="s">
        <v>155</v>
      </c>
      <c r="B40" t="s">
        <v>97</v>
      </c>
      <c r="C40" t="s">
        <v>43</v>
      </c>
      <c r="D40">
        <v>1994</v>
      </c>
      <c r="E40" s="3">
        <v>124833049</v>
      </c>
    </row>
    <row r="41" spans="1:5" x14ac:dyDescent="0.25">
      <c r="A41" t="s">
        <v>155</v>
      </c>
      <c r="B41" t="s">
        <v>97</v>
      </c>
      <c r="C41" t="s">
        <v>43</v>
      </c>
      <c r="D41">
        <v>1995</v>
      </c>
      <c r="E41" s="3">
        <v>125969296</v>
      </c>
    </row>
    <row r="42" spans="1:5" x14ac:dyDescent="0.25">
      <c r="A42" t="s">
        <v>155</v>
      </c>
      <c r="B42" t="s">
        <v>97</v>
      </c>
      <c r="C42" t="s">
        <v>43</v>
      </c>
      <c r="D42">
        <v>1996</v>
      </c>
      <c r="E42" s="3">
        <v>129503280</v>
      </c>
    </row>
    <row r="43" spans="1:5" x14ac:dyDescent="0.25">
      <c r="A43" t="s">
        <v>155</v>
      </c>
      <c r="B43" t="s">
        <v>97</v>
      </c>
      <c r="C43" t="s">
        <v>43</v>
      </c>
      <c r="D43">
        <v>1997</v>
      </c>
      <c r="E43" s="3">
        <v>124017386</v>
      </c>
    </row>
    <row r="44" spans="1:5" x14ac:dyDescent="0.25">
      <c r="A44" t="s">
        <v>155</v>
      </c>
      <c r="B44" t="s">
        <v>97</v>
      </c>
      <c r="C44" t="s">
        <v>43</v>
      </c>
      <c r="D44">
        <v>1998</v>
      </c>
      <c r="E44" s="3">
        <v>130255757</v>
      </c>
    </row>
    <row r="45" spans="1:5" x14ac:dyDescent="0.25">
      <c r="A45" t="s">
        <v>155</v>
      </c>
      <c r="B45" t="s">
        <v>97</v>
      </c>
      <c r="C45" t="s">
        <v>43</v>
      </c>
      <c r="D45">
        <v>1999</v>
      </c>
      <c r="E45" s="3">
        <v>124718594</v>
      </c>
    </row>
    <row r="46" spans="1:5" x14ac:dyDescent="0.25">
      <c r="A46" t="s">
        <v>155</v>
      </c>
      <c r="B46" t="s">
        <v>97</v>
      </c>
      <c r="C46" t="s">
        <v>43</v>
      </c>
      <c r="D46">
        <v>2000</v>
      </c>
      <c r="E46" s="3">
        <v>126775706</v>
      </c>
    </row>
    <row r="47" spans="1:5" x14ac:dyDescent="0.25">
      <c r="A47" t="s">
        <v>155</v>
      </c>
      <c r="B47" t="s">
        <v>97</v>
      </c>
      <c r="C47" t="s">
        <v>43</v>
      </c>
      <c r="D47">
        <v>2001</v>
      </c>
      <c r="E47" s="3">
        <v>126085032</v>
      </c>
    </row>
    <row r="48" spans="1:5" x14ac:dyDescent="0.25">
      <c r="A48" t="s">
        <v>155</v>
      </c>
      <c r="B48" t="s">
        <v>97</v>
      </c>
      <c r="C48" t="s">
        <v>43</v>
      </c>
      <c r="D48">
        <v>2002</v>
      </c>
      <c r="E48" s="3">
        <v>126883143</v>
      </c>
    </row>
    <row r="49" spans="1:5" x14ac:dyDescent="0.25">
      <c r="A49" t="s">
        <v>155</v>
      </c>
      <c r="B49" t="s">
        <v>97</v>
      </c>
      <c r="C49" t="s">
        <v>43</v>
      </c>
      <c r="D49">
        <v>2003</v>
      </c>
      <c r="E49" s="3">
        <v>128292038</v>
      </c>
    </row>
    <row r="50" spans="1:5" x14ac:dyDescent="0.25">
      <c r="A50" t="s">
        <v>155</v>
      </c>
      <c r="B50" t="s">
        <v>97</v>
      </c>
      <c r="C50" t="s">
        <v>43</v>
      </c>
      <c r="D50">
        <v>2004</v>
      </c>
      <c r="E50" s="3">
        <v>128811730</v>
      </c>
    </row>
    <row r="51" spans="1:5" x14ac:dyDescent="0.25">
      <c r="A51" t="s">
        <v>155</v>
      </c>
      <c r="B51" t="s">
        <v>97</v>
      </c>
      <c r="C51" t="s">
        <v>43</v>
      </c>
      <c r="D51">
        <v>2005</v>
      </c>
      <c r="E51" s="3">
        <v>125657689</v>
      </c>
    </row>
    <row r="52" spans="1:5" x14ac:dyDescent="0.25">
      <c r="A52" t="s">
        <v>155</v>
      </c>
      <c r="B52" t="s">
        <v>97</v>
      </c>
      <c r="C52" t="s">
        <v>43</v>
      </c>
      <c r="D52">
        <v>2006</v>
      </c>
      <c r="E52" s="3">
        <v>123900465</v>
      </c>
    </row>
    <row r="53" spans="1:5" x14ac:dyDescent="0.25">
      <c r="A53" t="s">
        <v>155</v>
      </c>
      <c r="B53" t="s">
        <v>97</v>
      </c>
      <c r="C53" t="s">
        <v>43</v>
      </c>
      <c r="D53">
        <v>2007</v>
      </c>
      <c r="E53" s="3">
        <v>120493403</v>
      </c>
    </row>
    <row r="54" spans="1:5" x14ac:dyDescent="0.25">
      <c r="A54" t="s">
        <v>155</v>
      </c>
      <c r="B54" t="s">
        <v>97</v>
      </c>
      <c r="C54" t="s">
        <v>43</v>
      </c>
      <c r="D54">
        <v>2008</v>
      </c>
      <c r="E54" s="3">
        <v>120204350</v>
      </c>
    </row>
    <row r="55" spans="1:5" x14ac:dyDescent="0.25">
      <c r="A55" t="s">
        <v>155</v>
      </c>
      <c r="B55" t="s">
        <v>97</v>
      </c>
      <c r="C55" t="s">
        <v>43</v>
      </c>
      <c r="D55">
        <v>2009</v>
      </c>
      <c r="E55" s="3">
        <v>107806796</v>
      </c>
    </row>
    <row r="56" spans="1:5" x14ac:dyDescent="0.25">
      <c r="A56" t="s">
        <v>155</v>
      </c>
      <c r="B56" t="s">
        <v>97</v>
      </c>
      <c r="C56" t="s">
        <v>43</v>
      </c>
      <c r="D56">
        <v>2010</v>
      </c>
      <c r="E56" s="3">
        <v>114562653</v>
      </c>
    </row>
    <row r="57" spans="1:5" x14ac:dyDescent="0.25">
      <c r="A57" t="s">
        <v>155</v>
      </c>
      <c r="B57" t="s">
        <v>97</v>
      </c>
      <c r="C57" t="s">
        <v>43</v>
      </c>
      <c r="D57">
        <v>2011</v>
      </c>
      <c r="E57" s="3">
        <v>105158966</v>
      </c>
    </row>
    <row r="58" spans="1:5" x14ac:dyDescent="0.25">
      <c r="A58" t="s">
        <v>155</v>
      </c>
      <c r="B58" t="s">
        <v>97</v>
      </c>
      <c r="C58" t="s">
        <v>43</v>
      </c>
      <c r="D58">
        <v>2012</v>
      </c>
      <c r="E58" s="3">
        <v>102486235</v>
      </c>
    </row>
    <row r="59" spans="1:5" x14ac:dyDescent="0.25">
      <c r="A59" t="s">
        <v>155</v>
      </c>
      <c r="B59" t="s">
        <v>97</v>
      </c>
      <c r="C59" t="s">
        <v>43</v>
      </c>
      <c r="D59">
        <v>2013</v>
      </c>
      <c r="E59" s="3">
        <v>102815960</v>
      </c>
    </row>
    <row r="60" spans="1:5" x14ac:dyDescent="0.25">
      <c r="A60" t="s">
        <v>155</v>
      </c>
      <c r="B60" t="s">
        <v>97</v>
      </c>
      <c r="C60" t="s">
        <v>43</v>
      </c>
      <c r="D60">
        <v>2014</v>
      </c>
      <c r="E60" s="3">
        <v>97080953</v>
      </c>
    </row>
    <row r="61" spans="1:5" x14ac:dyDescent="0.25">
      <c r="A61" t="s">
        <v>155</v>
      </c>
      <c r="B61" t="s">
        <v>97</v>
      </c>
      <c r="C61" t="s">
        <v>43</v>
      </c>
      <c r="D61">
        <v>2015</v>
      </c>
      <c r="E61" s="3">
        <v>101327498</v>
      </c>
    </row>
    <row r="62" spans="1:5" x14ac:dyDescent="0.25">
      <c r="A62" t="s">
        <v>155</v>
      </c>
      <c r="B62" t="s">
        <v>97</v>
      </c>
      <c r="C62" t="s">
        <v>43</v>
      </c>
      <c r="D62">
        <v>2016</v>
      </c>
      <c r="E62" s="3">
        <v>99816282</v>
      </c>
    </row>
    <row r="63" spans="1:5" x14ac:dyDescent="0.25">
      <c r="A63" t="s">
        <v>155</v>
      </c>
      <c r="B63" t="s">
        <v>97</v>
      </c>
      <c r="C63" t="s">
        <v>43</v>
      </c>
      <c r="D63">
        <v>2017</v>
      </c>
      <c r="E63" s="3">
        <v>99282191</v>
      </c>
    </row>
    <row r="64" spans="1:5" x14ac:dyDescent="0.25">
      <c r="A64" t="s">
        <v>155</v>
      </c>
      <c r="B64" t="s">
        <v>97</v>
      </c>
      <c r="C64" t="s">
        <v>43</v>
      </c>
      <c r="D64">
        <v>2018</v>
      </c>
      <c r="E64" s="3">
        <v>100256372</v>
      </c>
    </row>
    <row r="65" spans="1:5" x14ac:dyDescent="0.25">
      <c r="A65" t="s">
        <v>155</v>
      </c>
      <c r="B65" t="s">
        <v>97</v>
      </c>
      <c r="C65" t="s">
        <v>43</v>
      </c>
      <c r="D65">
        <v>2019</v>
      </c>
      <c r="E65" s="3">
        <v>99798728</v>
      </c>
    </row>
    <row r="66" spans="1:5" x14ac:dyDescent="0.25">
      <c r="A66" t="s">
        <v>155</v>
      </c>
      <c r="B66" t="s">
        <v>97</v>
      </c>
      <c r="C66" t="s">
        <v>43</v>
      </c>
      <c r="D66">
        <v>2020</v>
      </c>
      <c r="E66" s="3">
        <v>91254554</v>
      </c>
    </row>
    <row r="67" spans="1:5" x14ac:dyDescent="0.25">
      <c r="A67" t="s">
        <v>155</v>
      </c>
      <c r="B67" t="s">
        <v>97</v>
      </c>
      <c r="C67" t="s">
        <v>43</v>
      </c>
      <c r="D67">
        <v>2021</v>
      </c>
      <c r="E67" s="3">
        <v>94928068</v>
      </c>
    </row>
    <row r="68" spans="1:5" x14ac:dyDescent="0.25">
      <c r="A68" t="s">
        <v>155</v>
      </c>
      <c r="B68" t="s">
        <v>97</v>
      </c>
      <c r="C68" t="s">
        <v>43</v>
      </c>
      <c r="D68">
        <v>2022</v>
      </c>
      <c r="E68" s="3">
        <v>88914968</v>
      </c>
    </row>
    <row r="69" spans="1:5" x14ac:dyDescent="0.25">
      <c r="A69" t="s">
        <v>155</v>
      </c>
      <c r="B69" t="s">
        <v>97</v>
      </c>
      <c r="C69" t="s">
        <v>43</v>
      </c>
      <c r="D69">
        <v>2023</v>
      </c>
      <c r="E69" s="3">
        <v>84703364</v>
      </c>
    </row>
    <row r="70" spans="1:5" x14ac:dyDescent="0.25">
      <c r="A70" t="s">
        <v>155</v>
      </c>
      <c r="B70" t="s">
        <v>97</v>
      </c>
      <c r="C70" t="s">
        <v>45</v>
      </c>
      <c r="D70">
        <v>1990</v>
      </c>
      <c r="E70" s="3">
        <v>76727166</v>
      </c>
    </row>
    <row r="71" spans="1:5" x14ac:dyDescent="0.25">
      <c r="A71" t="s">
        <v>155</v>
      </c>
      <c r="B71" t="s">
        <v>97</v>
      </c>
      <c r="C71" t="s">
        <v>45</v>
      </c>
      <c r="D71">
        <v>1991</v>
      </c>
      <c r="E71" s="3">
        <v>61609132</v>
      </c>
    </row>
    <row r="72" spans="1:5" x14ac:dyDescent="0.25">
      <c r="A72" t="s">
        <v>155</v>
      </c>
      <c r="B72" t="s">
        <v>97</v>
      </c>
      <c r="C72" t="s">
        <v>45</v>
      </c>
      <c r="D72">
        <v>1992</v>
      </c>
      <c r="E72" s="3">
        <v>57442859</v>
      </c>
    </row>
    <row r="73" spans="1:5" x14ac:dyDescent="0.25">
      <c r="A73" t="s">
        <v>155</v>
      </c>
      <c r="B73" t="s">
        <v>97</v>
      </c>
      <c r="C73" t="s">
        <v>45</v>
      </c>
      <c r="D73">
        <v>1993</v>
      </c>
      <c r="E73" s="3">
        <v>58478609</v>
      </c>
    </row>
    <row r="74" spans="1:5" x14ac:dyDescent="0.25">
      <c r="A74" t="s">
        <v>155</v>
      </c>
      <c r="B74" t="s">
        <v>97</v>
      </c>
      <c r="C74" t="s">
        <v>45</v>
      </c>
      <c r="D74">
        <v>1994</v>
      </c>
      <c r="E74" s="3">
        <v>56446490</v>
      </c>
    </row>
    <row r="75" spans="1:5" x14ac:dyDescent="0.25">
      <c r="A75" t="s">
        <v>155</v>
      </c>
      <c r="B75" t="s">
        <v>97</v>
      </c>
      <c r="C75" t="s">
        <v>45</v>
      </c>
      <c r="D75">
        <v>1995</v>
      </c>
      <c r="E75" s="3">
        <v>57984640</v>
      </c>
    </row>
    <row r="76" spans="1:5" x14ac:dyDescent="0.25">
      <c r="A76" t="s">
        <v>155</v>
      </c>
      <c r="B76" t="s">
        <v>97</v>
      </c>
      <c r="C76" t="s">
        <v>45</v>
      </c>
      <c r="D76">
        <v>1996</v>
      </c>
      <c r="E76" s="3">
        <v>58527534</v>
      </c>
    </row>
    <row r="77" spans="1:5" x14ac:dyDescent="0.25">
      <c r="A77" t="s">
        <v>155</v>
      </c>
      <c r="B77" t="s">
        <v>97</v>
      </c>
      <c r="C77" t="s">
        <v>45</v>
      </c>
      <c r="D77">
        <v>1997</v>
      </c>
      <c r="E77" s="3">
        <v>55878353</v>
      </c>
    </row>
    <row r="78" spans="1:5" x14ac:dyDescent="0.25">
      <c r="A78" t="s">
        <v>155</v>
      </c>
      <c r="B78" t="s">
        <v>97</v>
      </c>
      <c r="C78" t="s">
        <v>45</v>
      </c>
      <c r="D78">
        <v>1998</v>
      </c>
      <c r="E78" s="3">
        <v>53198790</v>
      </c>
    </row>
    <row r="79" spans="1:5" x14ac:dyDescent="0.25">
      <c r="A79" t="s">
        <v>155</v>
      </c>
      <c r="B79" t="s">
        <v>97</v>
      </c>
      <c r="C79" t="s">
        <v>45</v>
      </c>
      <c r="D79">
        <v>1999</v>
      </c>
      <c r="E79" s="3">
        <v>46457224</v>
      </c>
    </row>
    <row r="80" spans="1:5" x14ac:dyDescent="0.25">
      <c r="A80" t="s">
        <v>155</v>
      </c>
      <c r="B80" t="s">
        <v>97</v>
      </c>
      <c r="C80" t="s">
        <v>45</v>
      </c>
      <c r="D80">
        <v>2000</v>
      </c>
      <c r="E80" s="3">
        <v>45575208</v>
      </c>
    </row>
    <row r="81" spans="1:5" x14ac:dyDescent="0.25">
      <c r="A81" t="s">
        <v>155</v>
      </c>
      <c r="B81" t="s">
        <v>97</v>
      </c>
      <c r="C81" t="s">
        <v>45</v>
      </c>
      <c r="D81">
        <v>2001</v>
      </c>
      <c r="E81" s="3">
        <v>49102556</v>
      </c>
    </row>
    <row r="82" spans="1:5" x14ac:dyDescent="0.25">
      <c r="A82" t="s">
        <v>155</v>
      </c>
      <c r="B82" t="s">
        <v>97</v>
      </c>
      <c r="C82" t="s">
        <v>45</v>
      </c>
      <c r="D82">
        <v>2002</v>
      </c>
      <c r="E82" s="3">
        <v>46221292</v>
      </c>
    </row>
    <row r="83" spans="1:5" x14ac:dyDescent="0.25">
      <c r="A83" t="s">
        <v>155</v>
      </c>
      <c r="B83" t="s">
        <v>97</v>
      </c>
      <c r="C83" t="s">
        <v>45</v>
      </c>
      <c r="D83">
        <v>2003</v>
      </c>
      <c r="E83" s="3">
        <v>50573830</v>
      </c>
    </row>
    <row r="84" spans="1:5" x14ac:dyDescent="0.25">
      <c r="A84" t="s">
        <v>155</v>
      </c>
      <c r="B84" t="s">
        <v>97</v>
      </c>
      <c r="C84" t="s">
        <v>45</v>
      </c>
      <c r="D84">
        <v>2004</v>
      </c>
      <c r="E84" s="3">
        <v>49618790</v>
      </c>
    </row>
    <row r="85" spans="1:5" x14ac:dyDescent="0.25">
      <c r="A85" t="s">
        <v>155</v>
      </c>
      <c r="B85" t="s">
        <v>97</v>
      </c>
      <c r="C85" t="s">
        <v>45</v>
      </c>
      <c r="D85">
        <v>2005</v>
      </c>
      <c r="E85" s="3">
        <v>50679615</v>
      </c>
    </row>
    <row r="86" spans="1:5" x14ac:dyDescent="0.25">
      <c r="A86" t="s">
        <v>155</v>
      </c>
      <c r="B86" t="s">
        <v>97</v>
      </c>
      <c r="C86" t="s">
        <v>45</v>
      </c>
      <c r="D86">
        <v>2006</v>
      </c>
      <c r="E86" s="3">
        <v>51915508</v>
      </c>
    </row>
    <row r="87" spans="1:5" x14ac:dyDescent="0.25">
      <c r="A87" t="s">
        <v>155</v>
      </c>
      <c r="B87" t="s">
        <v>97</v>
      </c>
      <c r="C87" t="s">
        <v>45</v>
      </c>
      <c r="D87">
        <v>2007</v>
      </c>
      <c r="E87" s="3">
        <v>55745934</v>
      </c>
    </row>
    <row r="88" spans="1:5" x14ac:dyDescent="0.25">
      <c r="A88" t="s">
        <v>155</v>
      </c>
      <c r="B88" t="s">
        <v>97</v>
      </c>
      <c r="C88" t="s">
        <v>45</v>
      </c>
      <c r="D88">
        <v>2008</v>
      </c>
      <c r="E88" s="3">
        <v>54101231</v>
      </c>
    </row>
    <row r="89" spans="1:5" x14ac:dyDescent="0.25">
      <c r="A89" t="s">
        <v>155</v>
      </c>
      <c r="B89" t="s">
        <v>97</v>
      </c>
      <c r="C89" t="s">
        <v>45</v>
      </c>
      <c r="D89">
        <v>2009</v>
      </c>
      <c r="E89" s="3">
        <v>45825602</v>
      </c>
    </row>
    <row r="90" spans="1:5" x14ac:dyDescent="0.25">
      <c r="A90" t="s">
        <v>155</v>
      </c>
      <c r="B90" t="s">
        <v>97</v>
      </c>
      <c r="C90" t="s">
        <v>45</v>
      </c>
      <c r="D90">
        <v>2010</v>
      </c>
      <c r="E90" s="3">
        <v>47889386</v>
      </c>
    </row>
    <row r="91" spans="1:5" x14ac:dyDescent="0.25">
      <c r="A91" t="s">
        <v>155</v>
      </c>
      <c r="B91" t="s">
        <v>97</v>
      </c>
      <c r="C91" t="s">
        <v>45</v>
      </c>
      <c r="D91">
        <v>2011</v>
      </c>
      <c r="E91" s="3">
        <v>53193709</v>
      </c>
    </row>
    <row r="92" spans="1:5" x14ac:dyDescent="0.25">
      <c r="A92" t="s">
        <v>155</v>
      </c>
      <c r="B92" t="s">
        <v>97</v>
      </c>
      <c r="C92" t="s">
        <v>45</v>
      </c>
      <c r="D92">
        <v>2012</v>
      </c>
      <c r="E92" s="3">
        <v>48349003</v>
      </c>
    </row>
    <row r="93" spans="1:5" x14ac:dyDescent="0.25">
      <c r="A93" t="s">
        <v>155</v>
      </c>
      <c r="B93" t="s">
        <v>97</v>
      </c>
      <c r="C93" t="s">
        <v>45</v>
      </c>
      <c r="D93">
        <v>2013</v>
      </c>
      <c r="E93" s="3">
        <v>42657036</v>
      </c>
    </row>
    <row r="94" spans="1:5" x14ac:dyDescent="0.25">
      <c r="A94" t="s">
        <v>155</v>
      </c>
      <c r="B94" t="s">
        <v>97</v>
      </c>
      <c r="C94" t="s">
        <v>45</v>
      </c>
      <c r="D94">
        <v>2014</v>
      </c>
      <c r="E94" s="3">
        <v>45241815</v>
      </c>
    </row>
    <row r="95" spans="1:5" x14ac:dyDescent="0.25">
      <c r="A95" t="s">
        <v>155</v>
      </c>
      <c r="B95" t="s">
        <v>97</v>
      </c>
      <c r="C95" t="s">
        <v>45</v>
      </c>
      <c r="D95">
        <v>2015</v>
      </c>
      <c r="E95" s="3">
        <v>48199488</v>
      </c>
    </row>
    <row r="96" spans="1:5" x14ac:dyDescent="0.25">
      <c r="A96" t="s">
        <v>155</v>
      </c>
      <c r="B96" t="s">
        <v>97</v>
      </c>
      <c r="C96" t="s">
        <v>45</v>
      </c>
      <c r="D96">
        <v>2016</v>
      </c>
      <c r="E96" s="3">
        <v>45417322</v>
      </c>
    </row>
    <row r="97" spans="1:5" x14ac:dyDescent="0.25">
      <c r="A97" t="s">
        <v>155</v>
      </c>
      <c r="B97" t="s">
        <v>97</v>
      </c>
      <c r="C97" t="s">
        <v>45</v>
      </c>
      <c r="D97">
        <v>2017</v>
      </c>
      <c r="E97" s="3">
        <v>47519160</v>
      </c>
    </row>
    <row r="98" spans="1:5" x14ac:dyDescent="0.25">
      <c r="A98" t="s">
        <v>155</v>
      </c>
      <c r="B98" t="s">
        <v>97</v>
      </c>
      <c r="C98" t="s">
        <v>45</v>
      </c>
      <c r="D98">
        <v>2018</v>
      </c>
      <c r="E98" s="3">
        <v>43571525</v>
      </c>
    </row>
    <row r="99" spans="1:5" x14ac:dyDescent="0.25">
      <c r="A99" t="s">
        <v>155</v>
      </c>
      <c r="B99" t="s">
        <v>97</v>
      </c>
      <c r="C99" t="s">
        <v>45</v>
      </c>
      <c r="D99">
        <v>2019</v>
      </c>
      <c r="E99" s="3">
        <v>42263121</v>
      </c>
    </row>
    <row r="100" spans="1:5" x14ac:dyDescent="0.25">
      <c r="A100" t="s">
        <v>155</v>
      </c>
      <c r="B100" t="s">
        <v>97</v>
      </c>
      <c r="C100" t="s">
        <v>45</v>
      </c>
      <c r="D100">
        <v>2020</v>
      </c>
      <c r="E100" s="3">
        <v>36631315</v>
      </c>
    </row>
    <row r="101" spans="1:5" x14ac:dyDescent="0.25">
      <c r="A101" t="s">
        <v>155</v>
      </c>
      <c r="B101" t="s">
        <v>97</v>
      </c>
      <c r="C101" t="s">
        <v>45</v>
      </c>
      <c r="D101">
        <v>2021</v>
      </c>
      <c r="E101" s="3">
        <v>42433107</v>
      </c>
    </row>
    <row r="102" spans="1:5" x14ac:dyDescent="0.25">
      <c r="A102" t="s">
        <v>155</v>
      </c>
      <c r="B102" t="s">
        <v>97</v>
      </c>
      <c r="C102" t="s">
        <v>45</v>
      </c>
      <c r="D102">
        <v>2022</v>
      </c>
      <c r="E102" s="3">
        <v>46995276</v>
      </c>
    </row>
    <row r="103" spans="1:5" x14ac:dyDescent="0.25">
      <c r="A103" t="s">
        <v>155</v>
      </c>
      <c r="B103" t="s">
        <v>97</v>
      </c>
      <c r="C103" t="s">
        <v>45</v>
      </c>
      <c r="D103">
        <v>2023</v>
      </c>
      <c r="E103" s="3">
        <v>34500947</v>
      </c>
    </row>
    <row r="104" spans="1:5" x14ac:dyDescent="0.25">
      <c r="A104" t="s">
        <v>155</v>
      </c>
      <c r="B104" t="s">
        <v>97</v>
      </c>
      <c r="C104" t="s">
        <v>55</v>
      </c>
      <c r="D104">
        <v>1990</v>
      </c>
      <c r="E104" s="3">
        <v>22885220</v>
      </c>
    </row>
    <row r="105" spans="1:5" x14ac:dyDescent="0.25">
      <c r="A105" t="s">
        <v>155</v>
      </c>
      <c r="B105" t="s">
        <v>97</v>
      </c>
      <c r="C105" t="s">
        <v>55</v>
      </c>
      <c r="D105">
        <v>1991</v>
      </c>
      <c r="E105" s="3">
        <v>16999432</v>
      </c>
    </row>
    <row r="106" spans="1:5" x14ac:dyDescent="0.25">
      <c r="A106" t="s">
        <v>155</v>
      </c>
      <c r="B106" t="s">
        <v>97</v>
      </c>
      <c r="C106" t="s">
        <v>55</v>
      </c>
      <c r="D106">
        <v>1992</v>
      </c>
      <c r="E106" s="3">
        <v>16379164</v>
      </c>
    </row>
    <row r="107" spans="1:5" x14ac:dyDescent="0.25">
      <c r="A107" t="s">
        <v>155</v>
      </c>
      <c r="B107" t="s">
        <v>97</v>
      </c>
      <c r="C107" t="s">
        <v>55</v>
      </c>
      <c r="D107">
        <v>1993</v>
      </c>
      <c r="E107" s="3">
        <v>16811040</v>
      </c>
    </row>
    <row r="108" spans="1:5" x14ac:dyDescent="0.25">
      <c r="A108" t="s">
        <v>155</v>
      </c>
      <c r="B108" t="s">
        <v>97</v>
      </c>
      <c r="C108" t="s">
        <v>55</v>
      </c>
      <c r="D108">
        <v>1994</v>
      </c>
      <c r="E108" s="3">
        <v>16054554</v>
      </c>
    </row>
    <row r="109" spans="1:5" x14ac:dyDescent="0.25">
      <c r="A109" t="s">
        <v>155</v>
      </c>
      <c r="B109" t="s">
        <v>97</v>
      </c>
      <c r="C109" t="s">
        <v>55</v>
      </c>
      <c r="D109">
        <v>1995</v>
      </c>
      <c r="E109" s="3">
        <v>16814489</v>
      </c>
    </row>
    <row r="110" spans="1:5" x14ac:dyDescent="0.25">
      <c r="A110" t="s">
        <v>155</v>
      </c>
      <c r="B110" t="s">
        <v>97</v>
      </c>
      <c r="C110" t="s">
        <v>55</v>
      </c>
      <c r="D110">
        <v>1996</v>
      </c>
      <c r="E110" s="3">
        <v>17338434</v>
      </c>
    </row>
    <row r="111" spans="1:5" x14ac:dyDescent="0.25">
      <c r="A111" t="s">
        <v>155</v>
      </c>
      <c r="B111" t="s">
        <v>97</v>
      </c>
      <c r="C111" t="s">
        <v>55</v>
      </c>
      <c r="D111">
        <v>1997</v>
      </c>
      <c r="E111" s="3">
        <v>18569168</v>
      </c>
    </row>
    <row r="112" spans="1:5" x14ac:dyDescent="0.25">
      <c r="A112" t="s">
        <v>155</v>
      </c>
      <c r="B112" t="s">
        <v>97</v>
      </c>
      <c r="C112" t="s">
        <v>55</v>
      </c>
      <c r="D112">
        <v>1998</v>
      </c>
      <c r="E112" s="3">
        <v>19040027</v>
      </c>
    </row>
    <row r="113" spans="1:5" x14ac:dyDescent="0.25">
      <c r="A113" t="s">
        <v>155</v>
      </c>
      <c r="B113" t="s">
        <v>97</v>
      </c>
      <c r="C113" t="s">
        <v>55</v>
      </c>
      <c r="D113">
        <v>1999</v>
      </c>
      <c r="E113" s="3">
        <v>20082224</v>
      </c>
    </row>
    <row r="114" spans="1:5" x14ac:dyDescent="0.25">
      <c r="A114" t="s">
        <v>155</v>
      </c>
      <c r="B114" t="s">
        <v>97</v>
      </c>
      <c r="C114" t="s">
        <v>55</v>
      </c>
      <c r="D114">
        <v>2000</v>
      </c>
      <c r="E114" s="3">
        <v>19652682</v>
      </c>
    </row>
    <row r="115" spans="1:5" x14ac:dyDescent="0.25">
      <c r="A115" t="s">
        <v>155</v>
      </c>
      <c r="B115" t="s">
        <v>97</v>
      </c>
      <c r="C115" t="s">
        <v>55</v>
      </c>
      <c r="D115">
        <v>2001</v>
      </c>
      <c r="E115" s="3">
        <v>20775935</v>
      </c>
    </row>
    <row r="116" spans="1:5" x14ac:dyDescent="0.25">
      <c r="A116" t="s">
        <v>155</v>
      </c>
      <c r="B116" t="s">
        <v>97</v>
      </c>
      <c r="C116" t="s">
        <v>55</v>
      </c>
      <c r="D116">
        <v>2002</v>
      </c>
      <c r="E116" s="3">
        <v>21915519</v>
      </c>
    </row>
    <row r="117" spans="1:5" x14ac:dyDescent="0.25">
      <c r="A117" t="s">
        <v>155</v>
      </c>
      <c r="B117" t="s">
        <v>97</v>
      </c>
      <c r="C117" t="s">
        <v>55</v>
      </c>
      <c r="D117">
        <v>2003</v>
      </c>
      <c r="E117" s="3">
        <v>23226189</v>
      </c>
    </row>
    <row r="118" spans="1:5" x14ac:dyDescent="0.25">
      <c r="A118" t="s">
        <v>155</v>
      </c>
      <c r="B118" t="s">
        <v>97</v>
      </c>
      <c r="C118" t="s">
        <v>55</v>
      </c>
      <c r="D118">
        <v>2004</v>
      </c>
      <c r="E118" s="3">
        <v>22852690</v>
      </c>
    </row>
    <row r="119" spans="1:5" x14ac:dyDescent="0.25">
      <c r="A119" t="s">
        <v>155</v>
      </c>
      <c r="B119" t="s">
        <v>97</v>
      </c>
      <c r="C119" t="s">
        <v>55</v>
      </c>
      <c r="D119">
        <v>2005</v>
      </c>
      <c r="E119" s="3">
        <v>23295552</v>
      </c>
    </row>
    <row r="120" spans="1:5" x14ac:dyDescent="0.25">
      <c r="A120" t="s">
        <v>155</v>
      </c>
      <c r="B120" t="s">
        <v>97</v>
      </c>
      <c r="C120" t="s">
        <v>55</v>
      </c>
      <c r="D120">
        <v>2006</v>
      </c>
      <c r="E120" s="3">
        <v>23496198</v>
      </c>
    </row>
    <row r="121" spans="1:5" x14ac:dyDescent="0.25">
      <c r="A121" t="s">
        <v>155</v>
      </c>
      <c r="B121" t="s">
        <v>97</v>
      </c>
      <c r="C121" t="s">
        <v>55</v>
      </c>
      <c r="D121">
        <v>2007</v>
      </c>
      <c r="E121" s="3">
        <v>24801759</v>
      </c>
    </row>
    <row r="122" spans="1:5" x14ac:dyDescent="0.25">
      <c r="A122" t="s">
        <v>155</v>
      </c>
      <c r="B122" t="s">
        <v>97</v>
      </c>
      <c r="C122" t="s">
        <v>55</v>
      </c>
      <c r="D122">
        <v>2008</v>
      </c>
      <c r="E122" s="3">
        <v>23515656</v>
      </c>
    </row>
    <row r="123" spans="1:5" x14ac:dyDescent="0.25">
      <c r="A123" t="s">
        <v>155</v>
      </c>
      <c r="B123" t="s">
        <v>97</v>
      </c>
      <c r="C123" t="s">
        <v>55</v>
      </c>
      <c r="D123">
        <v>2009</v>
      </c>
      <c r="E123" s="3">
        <v>21752317</v>
      </c>
    </row>
    <row r="124" spans="1:5" x14ac:dyDescent="0.25">
      <c r="A124" t="s">
        <v>155</v>
      </c>
      <c r="B124" t="s">
        <v>97</v>
      </c>
      <c r="C124" t="s">
        <v>55</v>
      </c>
      <c r="D124">
        <v>2010</v>
      </c>
      <c r="E124" s="3">
        <v>20978134</v>
      </c>
    </row>
    <row r="125" spans="1:5" x14ac:dyDescent="0.25">
      <c r="A125" t="s">
        <v>155</v>
      </c>
      <c r="B125" t="s">
        <v>97</v>
      </c>
      <c r="C125" t="s">
        <v>55</v>
      </c>
      <c r="D125">
        <v>2011</v>
      </c>
      <c r="E125" s="3">
        <v>20614659</v>
      </c>
    </row>
    <row r="126" spans="1:5" x14ac:dyDescent="0.25">
      <c r="A126" t="s">
        <v>155</v>
      </c>
      <c r="B126" t="s">
        <v>97</v>
      </c>
      <c r="C126" t="s">
        <v>55</v>
      </c>
      <c r="D126">
        <v>2012</v>
      </c>
      <c r="E126" s="3">
        <v>19050020</v>
      </c>
    </row>
    <row r="127" spans="1:5" x14ac:dyDescent="0.25">
      <c r="A127" t="s">
        <v>155</v>
      </c>
      <c r="B127" t="s">
        <v>97</v>
      </c>
      <c r="C127" t="s">
        <v>55</v>
      </c>
      <c r="D127">
        <v>2013</v>
      </c>
      <c r="E127" s="3">
        <v>18401343</v>
      </c>
    </row>
    <row r="128" spans="1:5" x14ac:dyDescent="0.25">
      <c r="A128" t="s">
        <v>155</v>
      </c>
      <c r="B128" t="s">
        <v>97</v>
      </c>
      <c r="C128" t="s">
        <v>55</v>
      </c>
      <c r="D128">
        <v>2014</v>
      </c>
      <c r="E128" s="3">
        <v>17649938</v>
      </c>
    </row>
    <row r="129" spans="1:5" x14ac:dyDescent="0.25">
      <c r="A129" t="s">
        <v>155</v>
      </c>
      <c r="B129" t="s">
        <v>97</v>
      </c>
      <c r="C129" t="s">
        <v>55</v>
      </c>
      <c r="D129">
        <v>2015</v>
      </c>
      <c r="E129" s="3">
        <v>17793891</v>
      </c>
    </row>
    <row r="130" spans="1:5" x14ac:dyDescent="0.25">
      <c r="A130" t="s">
        <v>155</v>
      </c>
      <c r="B130" t="s">
        <v>97</v>
      </c>
      <c r="C130" t="s">
        <v>55</v>
      </c>
      <c r="D130">
        <v>2016</v>
      </c>
      <c r="E130" s="3">
        <v>18079279</v>
      </c>
    </row>
    <row r="131" spans="1:5" x14ac:dyDescent="0.25">
      <c r="A131" t="s">
        <v>155</v>
      </c>
      <c r="B131" t="s">
        <v>97</v>
      </c>
      <c r="C131" t="s">
        <v>55</v>
      </c>
      <c r="D131">
        <v>2017</v>
      </c>
      <c r="E131" s="3">
        <v>18713125</v>
      </c>
    </row>
    <row r="132" spans="1:5" x14ac:dyDescent="0.25">
      <c r="A132" t="s">
        <v>155</v>
      </c>
      <c r="B132" t="s">
        <v>97</v>
      </c>
      <c r="C132" t="s">
        <v>55</v>
      </c>
      <c r="D132">
        <v>2018</v>
      </c>
      <c r="E132" s="3">
        <v>17694512</v>
      </c>
    </row>
    <row r="133" spans="1:5" x14ac:dyDescent="0.25">
      <c r="A133" t="s">
        <v>155</v>
      </c>
      <c r="B133" t="s">
        <v>97</v>
      </c>
      <c r="C133" t="s">
        <v>55</v>
      </c>
      <c r="D133">
        <v>2019</v>
      </c>
      <c r="E133" s="3">
        <v>17820422</v>
      </c>
    </row>
    <row r="134" spans="1:5" x14ac:dyDescent="0.25">
      <c r="A134" t="s">
        <v>155</v>
      </c>
      <c r="B134" t="s">
        <v>97</v>
      </c>
      <c r="C134" t="s">
        <v>55</v>
      </c>
      <c r="D134">
        <v>2020</v>
      </c>
      <c r="E134" s="3">
        <v>16870105</v>
      </c>
    </row>
    <row r="135" spans="1:5" x14ac:dyDescent="0.25">
      <c r="A135" t="s">
        <v>155</v>
      </c>
      <c r="B135" t="s">
        <v>97</v>
      </c>
      <c r="C135" t="s">
        <v>55</v>
      </c>
      <c r="D135">
        <v>2021</v>
      </c>
      <c r="E135" s="3">
        <v>17402971</v>
      </c>
    </row>
    <row r="136" spans="1:5" x14ac:dyDescent="0.25">
      <c r="A136" t="s">
        <v>155</v>
      </c>
      <c r="B136" t="s">
        <v>97</v>
      </c>
      <c r="C136" t="s">
        <v>55</v>
      </c>
      <c r="D136">
        <v>2022</v>
      </c>
      <c r="E136" s="3">
        <v>17585164</v>
      </c>
    </row>
    <row r="137" spans="1:5" x14ac:dyDescent="0.25">
      <c r="A137" t="s">
        <v>155</v>
      </c>
      <c r="B137" t="s">
        <v>97</v>
      </c>
      <c r="C137" t="s">
        <v>55</v>
      </c>
      <c r="D137">
        <v>2023</v>
      </c>
      <c r="E137" s="3">
        <v>18467598</v>
      </c>
    </row>
    <row r="138" spans="1:5" x14ac:dyDescent="0.25">
      <c r="A138" t="s">
        <v>155</v>
      </c>
      <c r="B138" t="s">
        <v>97</v>
      </c>
      <c r="C138" t="s">
        <v>58</v>
      </c>
      <c r="D138">
        <v>1990</v>
      </c>
      <c r="E138" s="3">
        <v>4655341</v>
      </c>
    </row>
    <row r="139" spans="1:5" x14ac:dyDescent="0.25">
      <c r="A139" t="s">
        <v>155</v>
      </c>
      <c r="B139" t="s">
        <v>97</v>
      </c>
      <c r="C139" t="s">
        <v>58</v>
      </c>
      <c r="D139">
        <v>1991</v>
      </c>
      <c r="E139" s="3">
        <v>5143061</v>
      </c>
    </row>
    <row r="140" spans="1:5" x14ac:dyDescent="0.25">
      <c r="A140" t="s">
        <v>155</v>
      </c>
      <c r="B140" t="s">
        <v>97</v>
      </c>
      <c r="C140" t="s">
        <v>58</v>
      </c>
      <c r="D140">
        <v>1992</v>
      </c>
      <c r="E140" s="3">
        <v>5516086</v>
      </c>
    </row>
    <row r="141" spans="1:5" x14ac:dyDescent="0.25">
      <c r="A141" t="s">
        <v>155</v>
      </c>
      <c r="B141" t="s">
        <v>97</v>
      </c>
      <c r="C141" t="s">
        <v>58</v>
      </c>
      <c r="D141">
        <v>1993</v>
      </c>
      <c r="E141" s="3">
        <v>5760076</v>
      </c>
    </row>
    <row r="142" spans="1:5" x14ac:dyDescent="0.25">
      <c r="A142" t="s">
        <v>155</v>
      </c>
      <c r="B142" t="s">
        <v>97</v>
      </c>
      <c r="C142" t="s">
        <v>58</v>
      </c>
      <c r="D142">
        <v>1994</v>
      </c>
      <c r="E142" s="3">
        <v>6002771</v>
      </c>
    </row>
    <row r="143" spans="1:5" x14ac:dyDescent="0.25">
      <c r="A143" t="s">
        <v>155</v>
      </c>
      <c r="B143" t="s">
        <v>97</v>
      </c>
      <c r="C143" t="s">
        <v>58</v>
      </c>
      <c r="D143">
        <v>1995</v>
      </c>
      <c r="E143" s="3">
        <v>5872968</v>
      </c>
    </row>
    <row r="144" spans="1:5" x14ac:dyDescent="0.25">
      <c r="A144" t="s">
        <v>155</v>
      </c>
      <c r="B144" t="s">
        <v>97</v>
      </c>
      <c r="C144" t="s">
        <v>58</v>
      </c>
      <c r="D144">
        <v>1996</v>
      </c>
      <c r="E144" s="3">
        <v>6222934</v>
      </c>
    </row>
    <row r="145" spans="1:5" x14ac:dyDescent="0.25">
      <c r="A145" t="s">
        <v>155</v>
      </c>
      <c r="B145" t="s">
        <v>97</v>
      </c>
      <c r="C145" t="s">
        <v>58</v>
      </c>
      <c r="D145">
        <v>1997</v>
      </c>
      <c r="E145" s="3">
        <v>6310026</v>
      </c>
    </row>
    <row r="146" spans="1:5" x14ac:dyDescent="0.25">
      <c r="A146" t="s">
        <v>155</v>
      </c>
      <c r="B146" t="s">
        <v>97</v>
      </c>
      <c r="C146" t="s">
        <v>58</v>
      </c>
      <c r="D146">
        <v>1998</v>
      </c>
      <c r="E146" s="3">
        <v>6604285</v>
      </c>
    </row>
    <row r="147" spans="1:5" x14ac:dyDescent="0.25">
      <c r="A147" t="s">
        <v>155</v>
      </c>
      <c r="B147" t="s">
        <v>97</v>
      </c>
      <c r="C147" t="s">
        <v>58</v>
      </c>
      <c r="D147">
        <v>1999</v>
      </c>
      <c r="E147" s="3">
        <v>6871225</v>
      </c>
    </row>
    <row r="148" spans="1:5" x14ac:dyDescent="0.25">
      <c r="A148" t="s">
        <v>155</v>
      </c>
      <c r="B148" t="s">
        <v>97</v>
      </c>
      <c r="C148" t="s">
        <v>58</v>
      </c>
      <c r="D148">
        <v>2000</v>
      </c>
      <c r="E148" s="3">
        <v>7115136</v>
      </c>
    </row>
    <row r="149" spans="1:5" x14ac:dyDescent="0.25">
      <c r="A149" t="s">
        <v>155</v>
      </c>
      <c r="B149" t="s">
        <v>97</v>
      </c>
      <c r="C149" t="s">
        <v>58</v>
      </c>
      <c r="D149">
        <v>2001</v>
      </c>
      <c r="E149" s="3">
        <v>6987647</v>
      </c>
    </row>
    <row r="150" spans="1:5" x14ac:dyDescent="0.25">
      <c r="A150" t="s">
        <v>155</v>
      </c>
      <c r="B150" t="s">
        <v>97</v>
      </c>
      <c r="C150" t="s">
        <v>58</v>
      </c>
      <c r="D150">
        <v>2002</v>
      </c>
      <c r="E150" s="3">
        <v>7181525</v>
      </c>
    </row>
    <row r="151" spans="1:5" x14ac:dyDescent="0.25">
      <c r="A151" t="s">
        <v>155</v>
      </c>
      <c r="B151" t="s">
        <v>97</v>
      </c>
      <c r="C151" t="s">
        <v>58</v>
      </c>
      <c r="D151">
        <v>2003</v>
      </c>
      <c r="E151" s="3">
        <v>7571616</v>
      </c>
    </row>
    <row r="152" spans="1:5" x14ac:dyDescent="0.25">
      <c r="A152" t="s">
        <v>155</v>
      </c>
      <c r="B152" t="s">
        <v>97</v>
      </c>
      <c r="C152" t="s">
        <v>58</v>
      </c>
      <c r="D152">
        <v>2004</v>
      </c>
      <c r="E152" s="3">
        <v>7799707</v>
      </c>
    </row>
    <row r="153" spans="1:5" x14ac:dyDescent="0.25">
      <c r="A153" t="s">
        <v>155</v>
      </c>
      <c r="B153" t="s">
        <v>97</v>
      </c>
      <c r="C153" t="s">
        <v>58</v>
      </c>
      <c r="D153">
        <v>2005</v>
      </c>
      <c r="E153" s="3">
        <v>7964869</v>
      </c>
    </row>
    <row r="154" spans="1:5" x14ac:dyDescent="0.25">
      <c r="A154" t="s">
        <v>155</v>
      </c>
      <c r="B154" t="s">
        <v>97</v>
      </c>
      <c r="C154" t="s">
        <v>58</v>
      </c>
      <c r="D154">
        <v>2006</v>
      </c>
      <c r="E154" s="3">
        <v>8196684</v>
      </c>
    </row>
    <row r="155" spans="1:5" x14ac:dyDescent="0.25">
      <c r="A155" t="s">
        <v>155</v>
      </c>
      <c r="B155" t="s">
        <v>97</v>
      </c>
      <c r="C155" t="s">
        <v>58</v>
      </c>
      <c r="D155">
        <v>2007</v>
      </c>
      <c r="E155" s="3">
        <v>8489233</v>
      </c>
    </row>
    <row r="156" spans="1:5" x14ac:dyDescent="0.25">
      <c r="A156" t="s">
        <v>155</v>
      </c>
      <c r="B156" t="s">
        <v>97</v>
      </c>
      <c r="C156" t="s">
        <v>58</v>
      </c>
      <c r="D156">
        <v>2008</v>
      </c>
      <c r="E156" s="3">
        <v>8703960</v>
      </c>
    </row>
    <row r="157" spans="1:5" x14ac:dyDescent="0.25">
      <c r="A157" t="s">
        <v>155</v>
      </c>
      <c r="B157" t="s">
        <v>97</v>
      </c>
      <c r="C157" t="s">
        <v>58</v>
      </c>
      <c r="D157">
        <v>2009</v>
      </c>
      <c r="E157" s="3">
        <v>8449702</v>
      </c>
    </row>
    <row r="158" spans="1:5" x14ac:dyDescent="0.25">
      <c r="A158" t="s">
        <v>155</v>
      </c>
      <c r="B158" t="s">
        <v>97</v>
      </c>
      <c r="C158" t="s">
        <v>58</v>
      </c>
      <c r="D158">
        <v>2010</v>
      </c>
      <c r="E158" s="3">
        <v>8084299</v>
      </c>
    </row>
    <row r="159" spans="1:5" x14ac:dyDescent="0.25">
      <c r="A159" t="s">
        <v>155</v>
      </c>
      <c r="B159" t="s">
        <v>97</v>
      </c>
      <c r="C159" t="s">
        <v>58</v>
      </c>
      <c r="D159">
        <v>2011</v>
      </c>
      <c r="E159" s="3">
        <v>7799880</v>
      </c>
    </row>
    <row r="160" spans="1:5" x14ac:dyDescent="0.25">
      <c r="A160" t="s">
        <v>155</v>
      </c>
      <c r="B160" t="s">
        <v>97</v>
      </c>
      <c r="C160" t="s">
        <v>58</v>
      </c>
      <c r="D160">
        <v>2012</v>
      </c>
      <c r="E160" s="3">
        <v>7269129</v>
      </c>
    </row>
    <row r="161" spans="1:5" x14ac:dyDescent="0.25">
      <c r="A161" t="s">
        <v>155</v>
      </c>
      <c r="B161" t="s">
        <v>97</v>
      </c>
      <c r="C161" t="s">
        <v>58</v>
      </c>
      <c r="D161">
        <v>2013</v>
      </c>
      <c r="E161" s="3">
        <v>6588175</v>
      </c>
    </row>
    <row r="162" spans="1:5" x14ac:dyDescent="0.25">
      <c r="A162" t="s">
        <v>155</v>
      </c>
      <c r="B162" t="s">
        <v>97</v>
      </c>
      <c r="C162" t="s">
        <v>58</v>
      </c>
      <c r="D162">
        <v>2014</v>
      </c>
      <c r="E162" s="3">
        <v>6937582</v>
      </c>
    </row>
    <row r="163" spans="1:5" x14ac:dyDescent="0.25">
      <c r="A163" t="s">
        <v>155</v>
      </c>
      <c r="B163" t="s">
        <v>97</v>
      </c>
      <c r="C163" t="s">
        <v>58</v>
      </c>
      <c r="D163">
        <v>2015</v>
      </c>
      <c r="E163" s="3">
        <v>6958753</v>
      </c>
    </row>
    <row r="164" spans="1:5" x14ac:dyDescent="0.25">
      <c r="A164" t="s">
        <v>155</v>
      </c>
      <c r="B164" t="s">
        <v>97</v>
      </c>
      <c r="C164" t="s">
        <v>58</v>
      </c>
      <c r="D164">
        <v>2016</v>
      </c>
      <c r="E164" s="3">
        <v>7357826</v>
      </c>
    </row>
    <row r="165" spans="1:5" x14ac:dyDescent="0.25">
      <c r="A165" t="s">
        <v>155</v>
      </c>
      <c r="B165" t="s">
        <v>97</v>
      </c>
      <c r="C165" t="s">
        <v>58</v>
      </c>
      <c r="D165">
        <v>2017</v>
      </c>
      <c r="E165" s="3">
        <v>7477427</v>
      </c>
    </row>
    <row r="166" spans="1:5" x14ac:dyDescent="0.25">
      <c r="A166" t="s">
        <v>155</v>
      </c>
      <c r="B166" t="s">
        <v>97</v>
      </c>
      <c r="C166" t="s">
        <v>58</v>
      </c>
      <c r="D166">
        <v>2018</v>
      </c>
      <c r="E166" s="3">
        <v>7331419</v>
      </c>
    </row>
    <row r="167" spans="1:5" x14ac:dyDescent="0.25">
      <c r="A167" t="s">
        <v>155</v>
      </c>
      <c r="B167" t="s">
        <v>97</v>
      </c>
      <c r="C167" t="s">
        <v>58</v>
      </c>
      <c r="D167">
        <v>2019</v>
      </c>
      <c r="E167" s="3">
        <v>7331330</v>
      </c>
    </row>
    <row r="168" spans="1:5" x14ac:dyDescent="0.25">
      <c r="A168" t="s">
        <v>155</v>
      </c>
      <c r="B168" t="s">
        <v>97</v>
      </c>
      <c r="C168" t="s">
        <v>58</v>
      </c>
      <c r="D168">
        <v>2020</v>
      </c>
      <c r="E168" s="3">
        <v>6911882</v>
      </c>
    </row>
    <row r="169" spans="1:5" x14ac:dyDescent="0.25">
      <c r="A169" t="s">
        <v>155</v>
      </c>
      <c r="B169" t="s">
        <v>97</v>
      </c>
      <c r="C169" t="s">
        <v>58</v>
      </c>
      <c r="D169">
        <v>2021</v>
      </c>
      <c r="E169" s="3">
        <v>6958799</v>
      </c>
    </row>
    <row r="170" spans="1:5" x14ac:dyDescent="0.25">
      <c r="A170" t="s">
        <v>155</v>
      </c>
      <c r="B170" t="s">
        <v>97</v>
      </c>
      <c r="C170" t="s">
        <v>58</v>
      </c>
      <c r="D170">
        <v>2022</v>
      </c>
      <c r="E170" s="3">
        <v>7076866</v>
      </c>
    </row>
    <row r="171" spans="1:5" x14ac:dyDescent="0.25">
      <c r="A171" t="s">
        <v>155</v>
      </c>
      <c r="B171" t="s">
        <v>97</v>
      </c>
      <c r="C171" t="s">
        <v>58</v>
      </c>
      <c r="D171">
        <v>2023</v>
      </c>
      <c r="E171" s="3">
        <v>7194742</v>
      </c>
    </row>
    <row r="172" spans="1:5" x14ac:dyDescent="0.25">
      <c r="A172" t="s">
        <v>155</v>
      </c>
      <c r="B172" t="s">
        <v>97</v>
      </c>
      <c r="C172" t="s">
        <v>46</v>
      </c>
      <c r="D172">
        <v>1990</v>
      </c>
      <c r="E172" s="3">
        <v>165906578</v>
      </c>
    </row>
    <row r="173" spans="1:5" x14ac:dyDescent="0.25">
      <c r="A173" t="s">
        <v>155</v>
      </c>
      <c r="B173" t="s">
        <v>97</v>
      </c>
      <c r="C173" t="s">
        <v>46</v>
      </c>
      <c r="D173">
        <v>1991</v>
      </c>
      <c r="E173" s="3">
        <v>150371446</v>
      </c>
    </row>
    <row r="174" spans="1:5" x14ac:dyDescent="0.25">
      <c r="A174" t="s">
        <v>155</v>
      </c>
      <c r="B174" t="s">
        <v>97</v>
      </c>
      <c r="C174" t="s">
        <v>46</v>
      </c>
      <c r="D174">
        <v>1992</v>
      </c>
      <c r="E174" s="3">
        <v>147088746</v>
      </c>
    </row>
    <row r="175" spans="1:5" x14ac:dyDescent="0.25">
      <c r="A175" t="s">
        <v>155</v>
      </c>
      <c r="B175" t="s">
        <v>97</v>
      </c>
      <c r="C175" t="s">
        <v>46</v>
      </c>
      <c r="D175">
        <v>1993</v>
      </c>
      <c r="E175" s="3">
        <v>141535281</v>
      </c>
    </row>
    <row r="176" spans="1:5" x14ac:dyDescent="0.25">
      <c r="A176" t="s">
        <v>155</v>
      </c>
      <c r="B176" t="s">
        <v>97</v>
      </c>
      <c r="C176" t="s">
        <v>46</v>
      </c>
      <c r="D176">
        <v>1994</v>
      </c>
      <c r="E176" s="3">
        <v>134033318</v>
      </c>
    </row>
    <row r="177" spans="1:5" x14ac:dyDescent="0.25">
      <c r="A177" t="s">
        <v>155</v>
      </c>
      <c r="B177" t="s">
        <v>97</v>
      </c>
      <c r="C177" t="s">
        <v>46</v>
      </c>
      <c r="D177">
        <v>1995</v>
      </c>
      <c r="E177" s="3">
        <v>132953663</v>
      </c>
    </row>
    <row r="178" spans="1:5" x14ac:dyDescent="0.25">
      <c r="A178" t="s">
        <v>155</v>
      </c>
      <c r="B178" t="s">
        <v>97</v>
      </c>
      <c r="C178" t="s">
        <v>46</v>
      </c>
      <c r="D178">
        <v>1996</v>
      </c>
      <c r="E178" s="3">
        <v>136327902</v>
      </c>
    </row>
    <row r="179" spans="1:5" x14ac:dyDescent="0.25">
      <c r="A179" t="s">
        <v>155</v>
      </c>
      <c r="B179" t="s">
        <v>97</v>
      </c>
      <c r="C179" t="s">
        <v>46</v>
      </c>
      <c r="D179">
        <v>1997</v>
      </c>
      <c r="E179" s="3">
        <v>132220381</v>
      </c>
    </row>
    <row r="180" spans="1:5" x14ac:dyDescent="0.25">
      <c r="A180" t="s">
        <v>155</v>
      </c>
      <c r="B180" t="s">
        <v>97</v>
      </c>
      <c r="C180" t="s">
        <v>46</v>
      </c>
      <c r="D180">
        <v>1998</v>
      </c>
      <c r="E180" s="3">
        <v>126964409</v>
      </c>
    </row>
    <row r="181" spans="1:5" x14ac:dyDescent="0.25">
      <c r="A181" t="s">
        <v>155</v>
      </c>
      <c r="B181" t="s">
        <v>97</v>
      </c>
      <c r="C181" t="s">
        <v>46</v>
      </c>
      <c r="D181">
        <v>1999</v>
      </c>
      <c r="E181" s="3">
        <v>117832107</v>
      </c>
    </row>
    <row r="182" spans="1:5" x14ac:dyDescent="0.25">
      <c r="A182" t="s">
        <v>155</v>
      </c>
      <c r="B182" t="s">
        <v>97</v>
      </c>
      <c r="C182" t="s">
        <v>46</v>
      </c>
      <c r="D182">
        <v>2000</v>
      </c>
      <c r="E182" s="3">
        <v>128303648</v>
      </c>
    </row>
    <row r="183" spans="1:5" x14ac:dyDescent="0.25">
      <c r="A183" t="s">
        <v>155</v>
      </c>
      <c r="B183" t="s">
        <v>97</v>
      </c>
      <c r="C183" t="s">
        <v>46</v>
      </c>
      <c r="D183">
        <v>2001</v>
      </c>
      <c r="E183" s="3">
        <v>128155746</v>
      </c>
    </row>
    <row r="184" spans="1:5" x14ac:dyDescent="0.25">
      <c r="A184" t="s">
        <v>155</v>
      </c>
      <c r="B184" t="s">
        <v>97</v>
      </c>
      <c r="C184" t="s">
        <v>46</v>
      </c>
      <c r="D184">
        <v>2002</v>
      </c>
      <c r="E184" s="3">
        <v>124954107</v>
      </c>
    </row>
    <row r="185" spans="1:5" x14ac:dyDescent="0.25">
      <c r="A185" t="s">
        <v>155</v>
      </c>
      <c r="B185" t="s">
        <v>97</v>
      </c>
      <c r="C185" t="s">
        <v>46</v>
      </c>
      <c r="D185">
        <v>2003</v>
      </c>
      <c r="E185" s="3">
        <v>128531688</v>
      </c>
    </row>
    <row r="186" spans="1:5" x14ac:dyDescent="0.25">
      <c r="A186" t="s">
        <v>155</v>
      </c>
      <c r="B186" t="s">
        <v>97</v>
      </c>
      <c r="C186" t="s">
        <v>46</v>
      </c>
      <c r="D186">
        <v>2004</v>
      </c>
      <c r="E186" s="3">
        <v>129218115</v>
      </c>
    </row>
    <row r="187" spans="1:5" x14ac:dyDescent="0.25">
      <c r="A187" t="s">
        <v>155</v>
      </c>
      <c r="B187" t="s">
        <v>97</v>
      </c>
      <c r="C187" t="s">
        <v>46</v>
      </c>
      <c r="D187">
        <v>2005</v>
      </c>
      <c r="E187" s="3">
        <v>126665590</v>
      </c>
    </row>
    <row r="188" spans="1:5" x14ac:dyDescent="0.25">
      <c r="A188" t="s">
        <v>155</v>
      </c>
      <c r="B188" t="s">
        <v>97</v>
      </c>
      <c r="C188" t="s">
        <v>46</v>
      </c>
      <c r="D188">
        <v>2006</v>
      </c>
      <c r="E188" s="3">
        <v>127525065</v>
      </c>
    </row>
    <row r="189" spans="1:5" x14ac:dyDescent="0.25">
      <c r="A189" t="s">
        <v>155</v>
      </c>
      <c r="B189" t="s">
        <v>97</v>
      </c>
      <c r="C189" t="s">
        <v>46</v>
      </c>
      <c r="D189">
        <v>2007</v>
      </c>
      <c r="E189" s="3">
        <v>129304727</v>
      </c>
    </row>
    <row r="190" spans="1:5" x14ac:dyDescent="0.25">
      <c r="A190" t="s">
        <v>155</v>
      </c>
      <c r="B190" t="s">
        <v>97</v>
      </c>
      <c r="C190" t="s">
        <v>46</v>
      </c>
      <c r="D190">
        <v>2008</v>
      </c>
      <c r="E190" s="3">
        <v>123845843</v>
      </c>
    </row>
    <row r="191" spans="1:5" x14ac:dyDescent="0.25">
      <c r="A191" t="s">
        <v>155</v>
      </c>
      <c r="B191" t="s">
        <v>97</v>
      </c>
      <c r="C191" t="s">
        <v>46</v>
      </c>
      <c r="D191">
        <v>2009</v>
      </c>
      <c r="E191" s="3">
        <v>115788898</v>
      </c>
    </row>
    <row r="192" spans="1:5" x14ac:dyDescent="0.25">
      <c r="A192" t="s">
        <v>155</v>
      </c>
      <c r="B192" t="s">
        <v>97</v>
      </c>
      <c r="C192" t="s">
        <v>46</v>
      </c>
      <c r="D192">
        <v>2010</v>
      </c>
      <c r="E192" s="3">
        <v>118290517</v>
      </c>
    </row>
    <row r="193" spans="1:5" x14ac:dyDescent="0.25">
      <c r="A193" t="s">
        <v>155</v>
      </c>
      <c r="B193" t="s">
        <v>97</v>
      </c>
      <c r="C193" t="s">
        <v>46</v>
      </c>
      <c r="D193">
        <v>2011</v>
      </c>
      <c r="E193" s="3">
        <v>115974283</v>
      </c>
    </row>
    <row r="194" spans="1:5" x14ac:dyDescent="0.25">
      <c r="A194" t="s">
        <v>155</v>
      </c>
      <c r="B194" t="s">
        <v>97</v>
      </c>
      <c r="C194" t="s">
        <v>46</v>
      </c>
      <c r="D194">
        <v>2012</v>
      </c>
      <c r="E194" s="3">
        <v>112038319</v>
      </c>
    </row>
    <row r="195" spans="1:5" x14ac:dyDescent="0.25">
      <c r="A195" t="s">
        <v>155</v>
      </c>
      <c r="B195" t="s">
        <v>97</v>
      </c>
      <c r="C195" t="s">
        <v>46</v>
      </c>
      <c r="D195">
        <v>2013</v>
      </c>
      <c r="E195" s="3">
        <v>107388087</v>
      </c>
    </row>
    <row r="196" spans="1:5" x14ac:dyDescent="0.25">
      <c r="A196" t="s">
        <v>155</v>
      </c>
      <c r="B196" t="s">
        <v>97</v>
      </c>
      <c r="C196" t="s">
        <v>46</v>
      </c>
      <c r="D196">
        <v>2014</v>
      </c>
      <c r="E196" s="3">
        <v>104924351</v>
      </c>
    </row>
    <row r="197" spans="1:5" x14ac:dyDescent="0.25">
      <c r="A197" t="s">
        <v>155</v>
      </c>
      <c r="B197" t="s">
        <v>97</v>
      </c>
      <c r="C197" t="s">
        <v>46</v>
      </c>
      <c r="D197">
        <v>2015</v>
      </c>
      <c r="E197" s="3">
        <v>105664519</v>
      </c>
    </row>
    <row r="198" spans="1:5" x14ac:dyDescent="0.25">
      <c r="A198" t="s">
        <v>155</v>
      </c>
      <c r="B198" t="s">
        <v>97</v>
      </c>
      <c r="C198" t="s">
        <v>46</v>
      </c>
      <c r="D198">
        <v>2016</v>
      </c>
      <c r="E198" s="3">
        <v>107264368</v>
      </c>
    </row>
    <row r="199" spans="1:5" x14ac:dyDescent="0.25">
      <c r="A199" t="s">
        <v>155</v>
      </c>
      <c r="B199" t="s">
        <v>97</v>
      </c>
      <c r="C199" t="s">
        <v>46</v>
      </c>
      <c r="D199">
        <v>2017</v>
      </c>
      <c r="E199" s="3">
        <v>108320271</v>
      </c>
    </row>
    <row r="200" spans="1:5" x14ac:dyDescent="0.25">
      <c r="A200" t="s">
        <v>155</v>
      </c>
      <c r="B200" t="s">
        <v>97</v>
      </c>
      <c r="C200" t="s">
        <v>46</v>
      </c>
      <c r="D200">
        <v>2018</v>
      </c>
      <c r="E200" s="3">
        <v>106886328</v>
      </c>
    </row>
    <row r="201" spans="1:5" x14ac:dyDescent="0.25">
      <c r="A201" t="s">
        <v>155</v>
      </c>
      <c r="B201" t="s">
        <v>97</v>
      </c>
      <c r="C201" t="s">
        <v>46</v>
      </c>
      <c r="D201">
        <v>2019</v>
      </c>
      <c r="E201" s="3">
        <v>101515807</v>
      </c>
    </row>
    <row r="202" spans="1:5" x14ac:dyDescent="0.25">
      <c r="A202" t="s">
        <v>155</v>
      </c>
      <c r="B202" t="s">
        <v>97</v>
      </c>
      <c r="C202" t="s">
        <v>46</v>
      </c>
      <c r="D202">
        <v>2020</v>
      </c>
      <c r="E202" s="3">
        <v>92198075</v>
      </c>
    </row>
    <row r="203" spans="1:5" x14ac:dyDescent="0.25">
      <c r="A203" t="s">
        <v>155</v>
      </c>
      <c r="B203" t="s">
        <v>97</v>
      </c>
      <c r="C203" t="s">
        <v>46</v>
      </c>
      <c r="D203">
        <v>2021</v>
      </c>
      <c r="E203" s="3">
        <v>97168099</v>
      </c>
    </row>
    <row r="204" spans="1:5" x14ac:dyDescent="0.25">
      <c r="A204" t="s">
        <v>155</v>
      </c>
      <c r="B204" t="s">
        <v>97</v>
      </c>
      <c r="C204" t="s">
        <v>46</v>
      </c>
      <c r="D204">
        <v>2022</v>
      </c>
      <c r="E204" s="3">
        <v>95527327</v>
      </c>
    </row>
    <row r="205" spans="1:5" x14ac:dyDescent="0.25">
      <c r="A205" t="s">
        <v>155</v>
      </c>
      <c r="B205" t="s">
        <v>97</v>
      </c>
      <c r="C205" t="s">
        <v>46</v>
      </c>
      <c r="D205">
        <v>2023</v>
      </c>
      <c r="E205" s="3">
        <v>83663079</v>
      </c>
    </row>
    <row r="206" spans="1:5" x14ac:dyDescent="0.25">
      <c r="A206" t="s">
        <v>155</v>
      </c>
      <c r="B206" t="s">
        <v>97</v>
      </c>
      <c r="C206" t="s">
        <v>47</v>
      </c>
      <c r="D206">
        <v>1990</v>
      </c>
      <c r="E206" s="3">
        <v>54613747</v>
      </c>
    </row>
    <row r="207" spans="1:5" x14ac:dyDescent="0.25">
      <c r="A207" t="s">
        <v>155</v>
      </c>
      <c r="B207" t="s">
        <v>97</v>
      </c>
      <c r="C207" t="s">
        <v>47</v>
      </c>
      <c r="D207">
        <v>1991</v>
      </c>
      <c r="E207" s="3">
        <v>65297274</v>
      </c>
    </row>
    <row r="208" spans="1:5" x14ac:dyDescent="0.25">
      <c r="A208" t="s">
        <v>155</v>
      </c>
      <c r="B208" t="s">
        <v>97</v>
      </c>
      <c r="C208" t="s">
        <v>47</v>
      </c>
      <c r="D208">
        <v>1992</v>
      </c>
      <c r="E208" s="3">
        <v>59490199</v>
      </c>
    </row>
    <row r="209" spans="1:5" x14ac:dyDescent="0.25">
      <c r="A209" t="s">
        <v>155</v>
      </c>
      <c r="B209" t="s">
        <v>97</v>
      </c>
      <c r="C209" t="s">
        <v>47</v>
      </c>
      <c r="D209">
        <v>1993</v>
      </c>
      <c r="E209" s="3">
        <v>61718459</v>
      </c>
    </row>
    <row r="210" spans="1:5" x14ac:dyDescent="0.25">
      <c r="A210" t="s">
        <v>155</v>
      </c>
      <c r="B210" t="s">
        <v>97</v>
      </c>
      <c r="C210" t="s">
        <v>47</v>
      </c>
      <c r="D210">
        <v>1994</v>
      </c>
      <c r="E210" s="3">
        <v>65774381</v>
      </c>
    </row>
    <row r="211" spans="1:5" x14ac:dyDescent="0.25">
      <c r="A211" t="s">
        <v>155</v>
      </c>
      <c r="B211" t="s">
        <v>97</v>
      </c>
      <c r="C211" t="s">
        <v>47</v>
      </c>
      <c r="D211">
        <v>1995</v>
      </c>
      <c r="E211" s="3">
        <v>62729599</v>
      </c>
    </row>
    <row r="212" spans="1:5" x14ac:dyDescent="0.25">
      <c r="A212" t="s">
        <v>155</v>
      </c>
      <c r="B212" t="s">
        <v>97</v>
      </c>
      <c r="C212" t="s">
        <v>47</v>
      </c>
      <c r="D212">
        <v>1996</v>
      </c>
      <c r="E212" s="3">
        <v>75971876</v>
      </c>
    </row>
    <row r="213" spans="1:5" x14ac:dyDescent="0.25">
      <c r="A213" t="s">
        <v>155</v>
      </c>
      <c r="B213" t="s">
        <v>97</v>
      </c>
      <c r="C213" t="s">
        <v>47</v>
      </c>
      <c r="D213">
        <v>1997</v>
      </c>
      <c r="E213" s="3">
        <v>66437879</v>
      </c>
    </row>
    <row r="214" spans="1:5" x14ac:dyDescent="0.25">
      <c r="A214" t="s">
        <v>155</v>
      </c>
      <c r="B214" t="s">
        <v>97</v>
      </c>
      <c r="C214" t="s">
        <v>47</v>
      </c>
      <c r="D214">
        <v>1998</v>
      </c>
      <c r="E214" s="3">
        <v>62212918</v>
      </c>
    </row>
    <row r="215" spans="1:5" x14ac:dyDescent="0.25">
      <c r="A215" t="s">
        <v>155</v>
      </c>
      <c r="B215" t="s">
        <v>97</v>
      </c>
      <c r="C215" t="s">
        <v>47</v>
      </c>
      <c r="D215">
        <v>1999</v>
      </c>
      <c r="E215" s="3">
        <v>59569756</v>
      </c>
    </row>
    <row r="216" spans="1:5" x14ac:dyDescent="0.25">
      <c r="A216" t="s">
        <v>155</v>
      </c>
      <c r="B216" t="s">
        <v>97</v>
      </c>
      <c r="C216" t="s">
        <v>47</v>
      </c>
      <c r="D216">
        <v>2000</v>
      </c>
      <c r="E216" s="3">
        <v>55169877</v>
      </c>
    </row>
    <row r="217" spans="1:5" x14ac:dyDescent="0.25">
      <c r="A217" t="s">
        <v>155</v>
      </c>
      <c r="B217" t="s">
        <v>97</v>
      </c>
      <c r="C217" t="s">
        <v>47</v>
      </c>
      <c r="D217">
        <v>2001</v>
      </c>
      <c r="E217" s="3">
        <v>56732105</v>
      </c>
    </row>
    <row r="218" spans="1:5" x14ac:dyDescent="0.25">
      <c r="A218" t="s">
        <v>155</v>
      </c>
      <c r="B218" t="s">
        <v>97</v>
      </c>
      <c r="C218" t="s">
        <v>47</v>
      </c>
      <c r="D218">
        <v>2002</v>
      </c>
      <c r="E218" s="3">
        <v>56347934</v>
      </c>
    </row>
    <row r="219" spans="1:5" x14ac:dyDescent="0.25">
      <c r="A219" t="s">
        <v>155</v>
      </c>
      <c r="B219" t="s">
        <v>97</v>
      </c>
      <c r="C219" t="s">
        <v>47</v>
      </c>
      <c r="D219">
        <v>2003</v>
      </c>
      <c r="E219" s="3">
        <v>61414816</v>
      </c>
    </row>
    <row r="220" spans="1:5" x14ac:dyDescent="0.25">
      <c r="A220" t="s">
        <v>155</v>
      </c>
      <c r="B220" t="s">
        <v>97</v>
      </c>
      <c r="C220" t="s">
        <v>47</v>
      </c>
      <c r="D220">
        <v>2004</v>
      </c>
      <c r="E220" s="3">
        <v>55837986</v>
      </c>
    </row>
    <row r="221" spans="1:5" x14ac:dyDescent="0.25">
      <c r="A221" t="s">
        <v>155</v>
      </c>
      <c r="B221" t="s">
        <v>97</v>
      </c>
      <c r="C221" t="s">
        <v>47</v>
      </c>
      <c r="D221">
        <v>2005</v>
      </c>
      <c r="E221" s="3">
        <v>52246656</v>
      </c>
    </row>
    <row r="222" spans="1:5" x14ac:dyDescent="0.25">
      <c r="A222" t="s">
        <v>155</v>
      </c>
      <c r="B222" t="s">
        <v>97</v>
      </c>
      <c r="C222" t="s">
        <v>47</v>
      </c>
      <c r="D222">
        <v>2006</v>
      </c>
      <c r="E222" s="3">
        <v>60170122</v>
      </c>
    </row>
    <row r="223" spans="1:5" x14ac:dyDescent="0.25">
      <c r="A223" t="s">
        <v>155</v>
      </c>
      <c r="B223" t="s">
        <v>97</v>
      </c>
      <c r="C223" t="s">
        <v>47</v>
      </c>
      <c r="D223">
        <v>2007</v>
      </c>
      <c r="E223" s="3">
        <v>55334854</v>
      </c>
    </row>
    <row r="224" spans="1:5" x14ac:dyDescent="0.25">
      <c r="A224" t="s">
        <v>155</v>
      </c>
      <c r="B224" t="s">
        <v>97</v>
      </c>
      <c r="C224" t="s">
        <v>47</v>
      </c>
      <c r="D224">
        <v>2008</v>
      </c>
      <c r="E224" s="3">
        <v>51853458</v>
      </c>
    </row>
    <row r="225" spans="1:5" x14ac:dyDescent="0.25">
      <c r="A225" t="s">
        <v>155</v>
      </c>
      <c r="B225" t="s">
        <v>97</v>
      </c>
      <c r="C225" t="s">
        <v>47</v>
      </c>
      <c r="D225">
        <v>2009</v>
      </c>
      <c r="E225" s="3">
        <v>49378381</v>
      </c>
    </row>
    <row r="226" spans="1:5" x14ac:dyDescent="0.25">
      <c r="A226" t="s">
        <v>155</v>
      </c>
      <c r="B226" t="s">
        <v>97</v>
      </c>
      <c r="C226" t="s">
        <v>47</v>
      </c>
      <c r="D226">
        <v>2010</v>
      </c>
      <c r="E226" s="3">
        <v>49700990</v>
      </c>
    </row>
    <row r="227" spans="1:5" x14ac:dyDescent="0.25">
      <c r="A227" t="s">
        <v>155</v>
      </c>
      <c r="B227" t="s">
        <v>97</v>
      </c>
      <c r="C227" t="s">
        <v>47</v>
      </c>
      <c r="D227">
        <v>2011</v>
      </c>
      <c r="E227" s="3">
        <v>44682996</v>
      </c>
    </row>
    <row r="228" spans="1:5" x14ac:dyDescent="0.25">
      <c r="A228" t="s">
        <v>155</v>
      </c>
      <c r="B228" t="s">
        <v>97</v>
      </c>
      <c r="C228" t="s">
        <v>47</v>
      </c>
      <c r="D228">
        <v>2012</v>
      </c>
      <c r="E228" s="3">
        <v>40268500</v>
      </c>
    </row>
    <row r="229" spans="1:5" x14ac:dyDescent="0.25">
      <c r="A229" t="s">
        <v>155</v>
      </c>
      <c r="B229" t="s">
        <v>97</v>
      </c>
      <c r="C229" t="s">
        <v>47</v>
      </c>
      <c r="D229">
        <v>2013</v>
      </c>
      <c r="E229" s="3">
        <v>42147272</v>
      </c>
    </row>
    <row r="230" spans="1:5" x14ac:dyDescent="0.25">
      <c r="A230" t="s">
        <v>155</v>
      </c>
      <c r="B230" t="s">
        <v>97</v>
      </c>
      <c r="C230" t="s">
        <v>47</v>
      </c>
      <c r="D230">
        <v>2014</v>
      </c>
      <c r="E230" s="3">
        <v>37923744</v>
      </c>
    </row>
    <row r="231" spans="1:5" x14ac:dyDescent="0.25">
      <c r="A231" t="s">
        <v>155</v>
      </c>
      <c r="B231" t="s">
        <v>97</v>
      </c>
      <c r="C231" t="s">
        <v>47</v>
      </c>
      <c r="D231">
        <v>2015</v>
      </c>
      <c r="E231" s="3">
        <v>35445597</v>
      </c>
    </row>
    <row r="232" spans="1:5" x14ac:dyDescent="0.25">
      <c r="A232" t="s">
        <v>155</v>
      </c>
      <c r="B232" t="s">
        <v>97</v>
      </c>
      <c r="C232" t="s">
        <v>47</v>
      </c>
      <c r="D232">
        <v>2016</v>
      </c>
      <c r="E232" s="3">
        <v>37233505</v>
      </c>
    </row>
    <row r="233" spans="1:5" x14ac:dyDescent="0.25">
      <c r="A233" t="s">
        <v>155</v>
      </c>
      <c r="B233" t="s">
        <v>97</v>
      </c>
      <c r="C233" t="s">
        <v>47</v>
      </c>
      <c r="D233">
        <v>2017</v>
      </c>
      <c r="E233" s="3">
        <v>34972289</v>
      </c>
    </row>
    <row r="234" spans="1:5" x14ac:dyDescent="0.25">
      <c r="A234" t="s">
        <v>155</v>
      </c>
      <c r="B234" t="s">
        <v>97</v>
      </c>
      <c r="C234" t="s">
        <v>47</v>
      </c>
      <c r="D234">
        <v>2018</v>
      </c>
      <c r="E234" s="3">
        <v>34901902</v>
      </c>
    </row>
    <row r="235" spans="1:5" x14ac:dyDescent="0.25">
      <c r="A235" t="s">
        <v>155</v>
      </c>
      <c r="B235" t="s">
        <v>97</v>
      </c>
      <c r="C235" t="s">
        <v>47</v>
      </c>
      <c r="D235">
        <v>2019</v>
      </c>
      <c r="E235" s="3">
        <v>31223517</v>
      </c>
    </row>
    <row r="236" spans="1:5" x14ac:dyDescent="0.25">
      <c r="A236" t="s">
        <v>155</v>
      </c>
      <c r="B236" t="s">
        <v>97</v>
      </c>
      <c r="C236" t="s">
        <v>47</v>
      </c>
      <c r="D236">
        <v>2020</v>
      </c>
      <c r="E236" s="3">
        <v>28539199</v>
      </c>
    </row>
    <row r="237" spans="1:5" x14ac:dyDescent="0.25">
      <c r="A237" t="s">
        <v>155</v>
      </c>
      <c r="B237" t="s">
        <v>97</v>
      </c>
      <c r="C237" t="s">
        <v>47</v>
      </c>
      <c r="D237">
        <v>2021</v>
      </c>
      <c r="E237" s="3">
        <v>29765234</v>
      </c>
    </row>
    <row r="238" spans="1:5" x14ac:dyDescent="0.25">
      <c r="A238" t="s">
        <v>155</v>
      </c>
      <c r="B238" t="s">
        <v>97</v>
      </c>
      <c r="C238" t="s">
        <v>47</v>
      </c>
      <c r="D238">
        <v>2022</v>
      </c>
      <c r="E238" s="3">
        <v>28582991</v>
      </c>
    </row>
    <row r="239" spans="1:5" x14ac:dyDescent="0.25">
      <c r="A239" t="s">
        <v>155</v>
      </c>
      <c r="B239" t="s">
        <v>97</v>
      </c>
      <c r="C239" t="s">
        <v>47</v>
      </c>
      <c r="D239">
        <v>2023</v>
      </c>
      <c r="E239" s="3">
        <v>26066377</v>
      </c>
    </row>
    <row r="240" spans="1:5" x14ac:dyDescent="0.25">
      <c r="A240" t="s">
        <v>155</v>
      </c>
      <c r="B240" t="s">
        <v>97</v>
      </c>
      <c r="C240" t="s">
        <v>49</v>
      </c>
      <c r="D240">
        <v>1990</v>
      </c>
      <c r="E240" s="3">
        <v>36906188</v>
      </c>
    </row>
    <row r="241" spans="1:5" x14ac:dyDescent="0.25">
      <c r="A241" t="s">
        <v>155</v>
      </c>
      <c r="B241" t="s">
        <v>97</v>
      </c>
      <c r="C241" t="s">
        <v>49</v>
      </c>
      <c r="D241">
        <v>1991</v>
      </c>
      <c r="E241" s="3">
        <v>34135429</v>
      </c>
    </row>
    <row r="242" spans="1:5" x14ac:dyDescent="0.25">
      <c r="A242" t="s">
        <v>155</v>
      </c>
      <c r="B242" t="s">
        <v>97</v>
      </c>
      <c r="C242" t="s">
        <v>49</v>
      </c>
      <c r="D242">
        <v>1992</v>
      </c>
      <c r="E242" s="3">
        <v>24413123</v>
      </c>
    </row>
    <row r="243" spans="1:5" x14ac:dyDescent="0.25">
      <c r="A243" t="s">
        <v>155</v>
      </c>
      <c r="B243" t="s">
        <v>97</v>
      </c>
      <c r="C243" t="s">
        <v>49</v>
      </c>
      <c r="D243">
        <v>1993</v>
      </c>
      <c r="E243" s="3">
        <v>19433167</v>
      </c>
    </row>
    <row r="244" spans="1:5" x14ac:dyDescent="0.25">
      <c r="A244" t="s">
        <v>155</v>
      </c>
      <c r="B244" t="s">
        <v>97</v>
      </c>
      <c r="C244" t="s">
        <v>49</v>
      </c>
      <c r="D244">
        <v>1994</v>
      </c>
      <c r="E244" s="3">
        <v>20038917</v>
      </c>
    </row>
    <row r="245" spans="1:5" x14ac:dyDescent="0.25">
      <c r="A245" t="s">
        <v>155</v>
      </c>
      <c r="B245" t="s">
        <v>97</v>
      </c>
      <c r="C245" t="s">
        <v>49</v>
      </c>
      <c r="D245">
        <v>1995</v>
      </c>
      <c r="E245" s="3">
        <v>18053451</v>
      </c>
    </row>
    <row r="246" spans="1:5" x14ac:dyDescent="0.25">
      <c r="A246" t="s">
        <v>155</v>
      </c>
      <c r="B246" t="s">
        <v>97</v>
      </c>
      <c r="C246" t="s">
        <v>49</v>
      </c>
      <c r="D246">
        <v>1996</v>
      </c>
      <c r="E246" s="3">
        <v>19032883</v>
      </c>
    </row>
    <row r="247" spans="1:5" x14ac:dyDescent="0.25">
      <c r="A247" t="s">
        <v>155</v>
      </c>
      <c r="B247" t="s">
        <v>97</v>
      </c>
      <c r="C247" t="s">
        <v>49</v>
      </c>
      <c r="D247">
        <v>1997</v>
      </c>
      <c r="E247" s="3">
        <v>18673227</v>
      </c>
    </row>
    <row r="248" spans="1:5" x14ac:dyDescent="0.25">
      <c r="A248" t="s">
        <v>155</v>
      </c>
      <c r="B248" t="s">
        <v>97</v>
      </c>
      <c r="C248" t="s">
        <v>49</v>
      </c>
      <c r="D248">
        <v>1998</v>
      </c>
      <c r="E248" s="3">
        <v>16933114</v>
      </c>
    </row>
    <row r="249" spans="1:5" x14ac:dyDescent="0.25">
      <c r="A249" t="s">
        <v>155</v>
      </c>
      <c r="B249" t="s">
        <v>97</v>
      </c>
      <c r="C249" t="s">
        <v>49</v>
      </c>
      <c r="D249">
        <v>1999</v>
      </c>
      <c r="E249" s="3">
        <v>15929513</v>
      </c>
    </row>
    <row r="250" spans="1:5" x14ac:dyDescent="0.25">
      <c r="A250" t="s">
        <v>155</v>
      </c>
      <c r="B250" t="s">
        <v>97</v>
      </c>
      <c r="C250" t="s">
        <v>49</v>
      </c>
      <c r="D250">
        <v>2000</v>
      </c>
      <c r="E250" s="3">
        <v>15470973</v>
      </c>
    </row>
    <row r="251" spans="1:5" x14ac:dyDescent="0.25">
      <c r="A251" t="s">
        <v>155</v>
      </c>
      <c r="B251" t="s">
        <v>97</v>
      </c>
      <c r="C251" t="s">
        <v>49</v>
      </c>
      <c r="D251">
        <v>2001</v>
      </c>
      <c r="E251" s="3">
        <v>15869932</v>
      </c>
    </row>
    <row r="252" spans="1:5" x14ac:dyDescent="0.25">
      <c r="A252" t="s">
        <v>155</v>
      </c>
      <c r="B252" t="s">
        <v>97</v>
      </c>
      <c r="C252" t="s">
        <v>49</v>
      </c>
      <c r="D252">
        <v>2002</v>
      </c>
      <c r="E252" s="3">
        <v>15358015</v>
      </c>
    </row>
    <row r="253" spans="1:5" x14ac:dyDescent="0.25">
      <c r="A253" t="s">
        <v>155</v>
      </c>
      <c r="B253" t="s">
        <v>97</v>
      </c>
      <c r="C253" t="s">
        <v>49</v>
      </c>
      <c r="D253">
        <v>2003</v>
      </c>
      <c r="E253" s="3">
        <v>17250749</v>
      </c>
    </row>
    <row r="254" spans="1:5" x14ac:dyDescent="0.25">
      <c r="A254" t="s">
        <v>155</v>
      </c>
      <c r="B254" t="s">
        <v>97</v>
      </c>
      <c r="C254" t="s">
        <v>49</v>
      </c>
      <c r="D254">
        <v>2004</v>
      </c>
      <c r="E254" s="3">
        <v>17322094</v>
      </c>
    </row>
    <row r="255" spans="1:5" x14ac:dyDescent="0.25">
      <c r="A255" t="s">
        <v>155</v>
      </c>
      <c r="B255" t="s">
        <v>97</v>
      </c>
      <c r="C255" t="s">
        <v>49</v>
      </c>
      <c r="D255">
        <v>2005</v>
      </c>
      <c r="E255" s="3">
        <v>17089781</v>
      </c>
    </row>
    <row r="256" spans="1:5" x14ac:dyDescent="0.25">
      <c r="A256" t="s">
        <v>155</v>
      </c>
      <c r="B256" t="s">
        <v>97</v>
      </c>
      <c r="C256" t="s">
        <v>49</v>
      </c>
      <c r="D256">
        <v>2006</v>
      </c>
      <c r="E256" s="3">
        <v>16438180</v>
      </c>
    </row>
    <row r="257" spans="1:5" x14ac:dyDescent="0.25">
      <c r="A257" t="s">
        <v>155</v>
      </c>
      <c r="B257" t="s">
        <v>97</v>
      </c>
      <c r="C257" t="s">
        <v>49</v>
      </c>
      <c r="D257">
        <v>2007</v>
      </c>
      <c r="E257" s="3">
        <v>19930490</v>
      </c>
    </row>
    <row r="258" spans="1:5" x14ac:dyDescent="0.25">
      <c r="A258" t="s">
        <v>155</v>
      </c>
      <c r="B258" t="s">
        <v>97</v>
      </c>
      <c r="C258" t="s">
        <v>49</v>
      </c>
      <c r="D258">
        <v>2008</v>
      </c>
      <c r="E258" s="3">
        <v>17814805</v>
      </c>
    </row>
    <row r="259" spans="1:5" x14ac:dyDescent="0.25">
      <c r="A259" t="s">
        <v>155</v>
      </c>
      <c r="B259" t="s">
        <v>97</v>
      </c>
      <c r="C259" t="s">
        <v>49</v>
      </c>
      <c r="D259">
        <v>2009</v>
      </c>
      <c r="E259" s="3">
        <v>14404987</v>
      </c>
    </row>
    <row r="260" spans="1:5" x14ac:dyDescent="0.25">
      <c r="A260" t="s">
        <v>155</v>
      </c>
      <c r="B260" t="s">
        <v>97</v>
      </c>
      <c r="C260" t="s">
        <v>49</v>
      </c>
      <c r="D260">
        <v>2010</v>
      </c>
      <c r="E260" s="3">
        <v>18964735</v>
      </c>
    </row>
    <row r="261" spans="1:5" x14ac:dyDescent="0.25">
      <c r="A261" t="s">
        <v>155</v>
      </c>
      <c r="B261" t="s">
        <v>97</v>
      </c>
      <c r="C261" t="s">
        <v>49</v>
      </c>
      <c r="D261">
        <v>2011</v>
      </c>
      <c r="E261" s="3">
        <v>18948026</v>
      </c>
    </row>
    <row r="262" spans="1:5" x14ac:dyDescent="0.25">
      <c r="A262" t="s">
        <v>155</v>
      </c>
      <c r="B262" t="s">
        <v>97</v>
      </c>
      <c r="C262" t="s">
        <v>49</v>
      </c>
      <c r="D262">
        <v>2012</v>
      </c>
      <c r="E262" s="3">
        <v>17761414</v>
      </c>
    </row>
    <row r="263" spans="1:5" x14ac:dyDescent="0.25">
      <c r="A263" t="s">
        <v>155</v>
      </c>
      <c r="B263" t="s">
        <v>97</v>
      </c>
      <c r="C263" t="s">
        <v>49</v>
      </c>
      <c r="D263">
        <v>2013</v>
      </c>
      <c r="E263" s="3">
        <v>19633820</v>
      </c>
    </row>
    <row r="264" spans="1:5" x14ac:dyDescent="0.25">
      <c r="A264" t="s">
        <v>155</v>
      </c>
      <c r="B264" t="s">
        <v>97</v>
      </c>
      <c r="C264" t="s">
        <v>49</v>
      </c>
      <c r="D264">
        <v>2014</v>
      </c>
      <c r="E264" s="3">
        <v>18783953</v>
      </c>
    </row>
    <row r="265" spans="1:5" x14ac:dyDescent="0.25">
      <c r="A265" t="s">
        <v>155</v>
      </c>
      <c r="B265" t="s">
        <v>97</v>
      </c>
      <c r="C265" t="s">
        <v>49</v>
      </c>
      <c r="D265">
        <v>2015</v>
      </c>
      <c r="E265" s="3">
        <v>15779627</v>
      </c>
    </row>
    <row r="266" spans="1:5" x14ac:dyDescent="0.25">
      <c r="A266" t="s">
        <v>155</v>
      </c>
      <c r="B266" t="s">
        <v>97</v>
      </c>
      <c r="C266" t="s">
        <v>49</v>
      </c>
      <c r="D266">
        <v>2016</v>
      </c>
      <c r="E266" s="3">
        <v>17432910</v>
      </c>
    </row>
    <row r="267" spans="1:5" x14ac:dyDescent="0.25">
      <c r="A267" t="s">
        <v>155</v>
      </c>
      <c r="B267" t="s">
        <v>97</v>
      </c>
      <c r="C267" t="s">
        <v>49</v>
      </c>
      <c r="D267">
        <v>2017</v>
      </c>
      <c r="E267" s="3">
        <v>18616037</v>
      </c>
    </row>
    <row r="268" spans="1:5" x14ac:dyDescent="0.25">
      <c r="A268" t="s">
        <v>155</v>
      </c>
      <c r="B268" t="s">
        <v>97</v>
      </c>
      <c r="C268" t="s">
        <v>49</v>
      </c>
      <c r="D268">
        <v>2018</v>
      </c>
      <c r="E268" s="3">
        <v>17800688</v>
      </c>
    </row>
    <row r="269" spans="1:5" x14ac:dyDescent="0.25">
      <c r="A269" t="s">
        <v>155</v>
      </c>
      <c r="B269" t="s">
        <v>97</v>
      </c>
      <c r="C269" t="s">
        <v>49</v>
      </c>
      <c r="D269">
        <v>2019</v>
      </c>
      <c r="E269" s="3">
        <v>12288094</v>
      </c>
    </row>
    <row r="270" spans="1:5" x14ac:dyDescent="0.25">
      <c r="A270" t="s">
        <v>155</v>
      </c>
      <c r="B270" t="s">
        <v>97</v>
      </c>
      <c r="C270" t="s">
        <v>49</v>
      </c>
      <c r="D270">
        <v>2020</v>
      </c>
      <c r="E270" s="3">
        <v>9198245</v>
      </c>
    </row>
    <row r="271" spans="1:5" x14ac:dyDescent="0.25">
      <c r="A271" t="s">
        <v>155</v>
      </c>
      <c r="B271" t="s">
        <v>97</v>
      </c>
      <c r="C271" t="s">
        <v>49</v>
      </c>
      <c r="D271">
        <v>2021</v>
      </c>
      <c r="E271" s="3">
        <v>10390915</v>
      </c>
    </row>
    <row r="272" spans="1:5" x14ac:dyDescent="0.25">
      <c r="A272" t="s">
        <v>155</v>
      </c>
      <c r="B272" t="s">
        <v>97</v>
      </c>
      <c r="C272" t="s">
        <v>49</v>
      </c>
      <c r="D272">
        <v>2022</v>
      </c>
      <c r="E272" s="3">
        <v>11966227</v>
      </c>
    </row>
    <row r="273" spans="1:5" x14ac:dyDescent="0.25">
      <c r="A273" t="s">
        <v>155</v>
      </c>
      <c r="B273" t="s">
        <v>97</v>
      </c>
      <c r="C273" t="s">
        <v>49</v>
      </c>
      <c r="D273">
        <v>2023</v>
      </c>
      <c r="E273" s="3">
        <v>8744257</v>
      </c>
    </row>
    <row r="274" spans="1:5" x14ac:dyDescent="0.25">
      <c r="A274" t="s">
        <v>155</v>
      </c>
      <c r="B274" t="s">
        <v>97</v>
      </c>
      <c r="C274" t="s">
        <v>156</v>
      </c>
      <c r="D274">
        <v>1990</v>
      </c>
      <c r="E274" s="3">
        <v>3881034065</v>
      </c>
    </row>
    <row r="275" spans="1:5" x14ac:dyDescent="0.25">
      <c r="A275" t="s">
        <v>155</v>
      </c>
      <c r="B275" t="s">
        <v>97</v>
      </c>
      <c r="C275" t="s">
        <v>156</v>
      </c>
      <c r="D275">
        <v>1991</v>
      </c>
      <c r="E275" s="3">
        <v>3815652681</v>
      </c>
    </row>
    <row r="276" spans="1:5" x14ac:dyDescent="0.25">
      <c r="A276" t="s">
        <v>155</v>
      </c>
      <c r="B276" t="s">
        <v>97</v>
      </c>
      <c r="C276" t="s">
        <v>156</v>
      </c>
      <c r="D276">
        <v>1992</v>
      </c>
      <c r="E276" s="3">
        <v>3689007538</v>
      </c>
    </row>
    <row r="277" spans="1:5" x14ac:dyDescent="0.25">
      <c r="A277" t="s">
        <v>155</v>
      </c>
      <c r="B277" t="s">
        <v>97</v>
      </c>
      <c r="C277" t="s">
        <v>156</v>
      </c>
      <c r="D277">
        <v>1993</v>
      </c>
      <c r="E277" s="3">
        <v>3619733100</v>
      </c>
    </row>
    <row r="278" spans="1:5" x14ac:dyDescent="0.25">
      <c r="A278" t="s">
        <v>155</v>
      </c>
      <c r="B278" t="s">
        <v>97</v>
      </c>
      <c r="C278" t="s">
        <v>156</v>
      </c>
      <c r="D278">
        <v>1994</v>
      </c>
      <c r="E278" s="3">
        <v>3601172815</v>
      </c>
    </row>
    <row r="279" spans="1:5" x14ac:dyDescent="0.25">
      <c r="A279" t="s">
        <v>155</v>
      </c>
      <c r="B279" t="s">
        <v>97</v>
      </c>
      <c r="C279" t="s">
        <v>156</v>
      </c>
      <c r="D279">
        <v>1995</v>
      </c>
      <c r="E279" s="3">
        <v>3647678074</v>
      </c>
    </row>
    <row r="280" spans="1:5" x14ac:dyDescent="0.25">
      <c r="A280" t="s">
        <v>155</v>
      </c>
      <c r="B280" t="s">
        <v>97</v>
      </c>
      <c r="C280" t="s">
        <v>156</v>
      </c>
      <c r="D280">
        <v>1996</v>
      </c>
      <c r="E280" s="3">
        <v>3732565197</v>
      </c>
    </row>
    <row r="281" spans="1:5" x14ac:dyDescent="0.25">
      <c r="A281" t="s">
        <v>155</v>
      </c>
      <c r="B281" t="s">
        <v>97</v>
      </c>
      <c r="C281" t="s">
        <v>156</v>
      </c>
      <c r="D281">
        <v>1997</v>
      </c>
      <c r="E281" s="3">
        <v>3666435352</v>
      </c>
    </row>
    <row r="282" spans="1:5" x14ac:dyDescent="0.25">
      <c r="A282" t="s">
        <v>155</v>
      </c>
      <c r="B282" t="s">
        <v>97</v>
      </c>
      <c r="C282" t="s">
        <v>156</v>
      </c>
      <c r="D282">
        <v>1998</v>
      </c>
      <c r="E282" s="3">
        <v>3656892109</v>
      </c>
    </row>
    <row r="283" spans="1:5" x14ac:dyDescent="0.25">
      <c r="A283" t="s">
        <v>155</v>
      </c>
      <c r="B283" t="s">
        <v>97</v>
      </c>
      <c r="C283" t="s">
        <v>156</v>
      </c>
      <c r="D283">
        <v>1999</v>
      </c>
      <c r="E283" s="3">
        <v>3601488141</v>
      </c>
    </row>
    <row r="284" spans="1:5" x14ac:dyDescent="0.25">
      <c r="A284" t="s">
        <v>155</v>
      </c>
      <c r="B284" t="s">
        <v>97</v>
      </c>
      <c r="C284" t="s">
        <v>156</v>
      </c>
      <c r="D284">
        <v>2000</v>
      </c>
      <c r="E284" s="3">
        <v>3612873798</v>
      </c>
    </row>
    <row r="285" spans="1:5" x14ac:dyDescent="0.25">
      <c r="A285" t="s">
        <v>155</v>
      </c>
      <c r="B285" t="s">
        <v>97</v>
      </c>
      <c r="C285" t="s">
        <v>156</v>
      </c>
      <c r="D285">
        <v>2001</v>
      </c>
      <c r="E285" s="3">
        <v>3669732968</v>
      </c>
    </row>
    <row r="286" spans="1:5" x14ac:dyDescent="0.25">
      <c r="A286" t="s">
        <v>155</v>
      </c>
      <c r="B286" t="s">
        <v>97</v>
      </c>
      <c r="C286" t="s">
        <v>156</v>
      </c>
      <c r="D286">
        <v>2002</v>
      </c>
      <c r="E286" s="3">
        <v>3670058480</v>
      </c>
    </row>
    <row r="287" spans="1:5" x14ac:dyDescent="0.25">
      <c r="A287" t="s">
        <v>155</v>
      </c>
      <c r="B287" t="s">
        <v>97</v>
      </c>
      <c r="C287" t="s">
        <v>156</v>
      </c>
      <c r="D287">
        <v>2003</v>
      </c>
      <c r="E287" s="3">
        <v>3749099827</v>
      </c>
    </row>
    <row r="288" spans="1:5" x14ac:dyDescent="0.25">
      <c r="A288" t="s">
        <v>155</v>
      </c>
      <c r="B288" t="s">
        <v>97</v>
      </c>
      <c r="C288" t="s">
        <v>156</v>
      </c>
      <c r="D288">
        <v>2004</v>
      </c>
      <c r="E288" s="3">
        <v>3756564089</v>
      </c>
    </row>
    <row r="289" spans="1:5" x14ac:dyDescent="0.25">
      <c r="A289" t="s">
        <v>155</v>
      </c>
      <c r="B289" t="s">
        <v>97</v>
      </c>
      <c r="C289" t="s">
        <v>156</v>
      </c>
      <c r="D289">
        <v>2005</v>
      </c>
      <c r="E289" s="3">
        <v>3748431168</v>
      </c>
    </row>
    <row r="290" spans="1:5" x14ac:dyDescent="0.25">
      <c r="A290" t="s">
        <v>155</v>
      </c>
      <c r="B290" t="s">
        <v>97</v>
      </c>
      <c r="C290" t="s">
        <v>156</v>
      </c>
      <c r="D290">
        <v>2006</v>
      </c>
      <c r="E290" s="3">
        <v>3765688908</v>
      </c>
    </row>
    <row r="291" spans="1:5" x14ac:dyDescent="0.25">
      <c r="A291" t="s">
        <v>155</v>
      </c>
      <c r="B291" t="s">
        <v>97</v>
      </c>
      <c r="C291" t="s">
        <v>156</v>
      </c>
      <c r="D291">
        <v>2007</v>
      </c>
      <c r="E291" s="3">
        <v>3715677330</v>
      </c>
    </row>
    <row r="292" spans="1:5" x14ac:dyDescent="0.25">
      <c r="A292" t="s">
        <v>155</v>
      </c>
      <c r="B292" t="s">
        <v>97</v>
      </c>
      <c r="C292" t="s">
        <v>156</v>
      </c>
      <c r="D292">
        <v>2008</v>
      </c>
      <c r="E292" s="3">
        <v>3639801450</v>
      </c>
    </row>
    <row r="293" spans="1:5" x14ac:dyDescent="0.25">
      <c r="A293" t="s">
        <v>155</v>
      </c>
      <c r="B293" t="s">
        <v>97</v>
      </c>
      <c r="C293" t="s">
        <v>156</v>
      </c>
      <c r="D293">
        <v>2009</v>
      </c>
      <c r="E293" s="3">
        <v>3344392069</v>
      </c>
    </row>
    <row r="294" spans="1:5" x14ac:dyDescent="0.25">
      <c r="A294" t="s">
        <v>155</v>
      </c>
      <c r="B294" t="s">
        <v>97</v>
      </c>
      <c r="C294" t="s">
        <v>156</v>
      </c>
      <c r="D294">
        <v>2010</v>
      </c>
      <c r="E294" s="3">
        <v>3438290981</v>
      </c>
    </row>
    <row r="295" spans="1:5" x14ac:dyDescent="0.25">
      <c r="A295" t="s">
        <v>155</v>
      </c>
      <c r="B295" t="s">
        <v>97</v>
      </c>
      <c r="C295" t="s">
        <v>156</v>
      </c>
      <c r="D295">
        <v>2011</v>
      </c>
      <c r="E295" s="3">
        <v>3340986947</v>
      </c>
    </row>
    <row r="296" spans="1:5" x14ac:dyDescent="0.25">
      <c r="A296" t="s">
        <v>155</v>
      </c>
      <c r="B296" t="s">
        <v>97</v>
      </c>
      <c r="C296" t="s">
        <v>156</v>
      </c>
      <c r="D296">
        <v>2012</v>
      </c>
      <c r="E296" s="3">
        <v>3272256528</v>
      </c>
    </row>
    <row r="297" spans="1:5" x14ac:dyDescent="0.25">
      <c r="A297" t="s">
        <v>155</v>
      </c>
      <c r="B297" t="s">
        <v>97</v>
      </c>
      <c r="C297" t="s">
        <v>156</v>
      </c>
      <c r="D297">
        <v>2013</v>
      </c>
      <c r="E297" s="3">
        <v>3189759887</v>
      </c>
    </row>
    <row r="298" spans="1:5" x14ac:dyDescent="0.25">
      <c r="A298" t="s">
        <v>155</v>
      </c>
      <c r="B298" t="s">
        <v>97</v>
      </c>
      <c r="C298" t="s">
        <v>156</v>
      </c>
      <c r="D298">
        <v>2014</v>
      </c>
      <c r="E298" s="3">
        <v>3051990072</v>
      </c>
    </row>
    <row r="299" spans="1:5" x14ac:dyDescent="0.25">
      <c r="A299" t="s">
        <v>155</v>
      </c>
      <c r="B299" t="s">
        <v>97</v>
      </c>
      <c r="C299" t="s">
        <v>156</v>
      </c>
      <c r="D299">
        <v>2015</v>
      </c>
      <c r="E299" s="3">
        <v>3108176192</v>
      </c>
    </row>
    <row r="300" spans="1:5" x14ac:dyDescent="0.25">
      <c r="A300" t="s">
        <v>155</v>
      </c>
      <c r="B300" t="s">
        <v>97</v>
      </c>
      <c r="C300" t="s">
        <v>156</v>
      </c>
      <c r="D300">
        <v>2016</v>
      </c>
      <c r="E300" s="3">
        <v>3107874742</v>
      </c>
    </row>
    <row r="301" spans="1:5" x14ac:dyDescent="0.25">
      <c r="A301" t="s">
        <v>155</v>
      </c>
      <c r="B301" t="s">
        <v>97</v>
      </c>
      <c r="C301" t="s">
        <v>156</v>
      </c>
      <c r="D301">
        <v>2017</v>
      </c>
      <c r="E301" s="3">
        <v>3131704539</v>
      </c>
    </row>
    <row r="302" spans="1:5" x14ac:dyDescent="0.25">
      <c r="A302" t="s">
        <v>155</v>
      </c>
      <c r="B302" t="s">
        <v>97</v>
      </c>
      <c r="C302" t="s">
        <v>156</v>
      </c>
      <c r="D302">
        <v>2018</v>
      </c>
      <c r="E302" s="3">
        <v>3062558041</v>
      </c>
    </row>
    <row r="303" spans="1:5" x14ac:dyDescent="0.25">
      <c r="A303" t="s">
        <v>155</v>
      </c>
      <c r="B303" t="s">
        <v>97</v>
      </c>
      <c r="C303" t="s">
        <v>156</v>
      </c>
      <c r="D303">
        <v>2019</v>
      </c>
      <c r="E303" s="3">
        <v>2918209166</v>
      </c>
    </row>
    <row r="304" spans="1:5" x14ac:dyDescent="0.25">
      <c r="A304" t="s">
        <v>155</v>
      </c>
      <c r="B304" t="s">
        <v>97</v>
      </c>
      <c r="C304" t="s">
        <v>156</v>
      </c>
      <c r="D304">
        <v>2020</v>
      </c>
      <c r="E304" s="3">
        <v>2639367669</v>
      </c>
    </row>
    <row r="305" spans="1:5" x14ac:dyDescent="0.25">
      <c r="A305" t="s">
        <v>155</v>
      </c>
      <c r="B305" t="s">
        <v>97</v>
      </c>
      <c r="C305" t="s">
        <v>156</v>
      </c>
      <c r="D305">
        <v>2021</v>
      </c>
      <c r="E305" s="3">
        <v>2813995696</v>
      </c>
    </row>
    <row r="306" spans="1:5" x14ac:dyDescent="0.25">
      <c r="A306" t="s">
        <v>155</v>
      </c>
      <c r="B306" t="s">
        <v>97</v>
      </c>
      <c r="C306" t="s">
        <v>156</v>
      </c>
      <c r="D306">
        <v>2022</v>
      </c>
      <c r="E306" s="3">
        <v>2747245027</v>
      </c>
    </row>
    <row r="307" spans="1:5" x14ac:dyDescent="0.25">
      <c r="A307" t="s">
        <v>155</v>
      </c>
      <c r="B307" t="s">
        <v>97</v>
      </c>
      <c r="C307" t="s">
        <v>156</v>
      </c>
      <c r="D307">
        <v>2023</v>
      </c>
      <c r="E307" s="3">
        <v>2492876655</v>
      </c>
    </row>
    <row r="308" spans="1:5" x14ac:dyDescent="0.25">
      <c r="A308" t="s">
        <v>155</v>
      </c>
      <c r="B308" t="s">
        <v>97</v>
      </c>
      <c r="C308" t="s">
        <v>71</v>
      </c>
      <c r="D308">
        <v>1990</v>
      </c>
      <c r="E308" s="3">
        <v>57085659</v>
      </c>
    </row>
    <row r="309" spans="1:5" x14ac:dyDescent="0.25">
      <c r="A309" t="s">
        <v>155</v>
      </c>
      <c r="B309" t="s">
        <v>97</v>
      </c>
      <c r="C309" t="s">
        <v>71</v>
      </c>
      <c r="D309">
        <v>1991</v>
      </c>
      <c r="E309" s="3">
        <v>55349065</v>
      </c>
    </row>
    <row r="310" spans="1:5" x14ac:dyDescent="0.25">
      <c r="A310" t="s">
        <v>155</v>
      </c>
      <c r="B310" t="s">
        <v>97</v>
      </c>
      <c r="C310" t="s">
        <v>71</v>
      </c>
      <c r="D310">
        <v>1992</v>
      </c>
      <c r="E310" s="3">
        <v>54418998</v>
      </c>
    </row>
    <row r="311" spans="1:5" x14ac:dyDescent="0.25">
      <c r="A311" t="s">
        <v>155</v>
      </c>
      <c r="B311" t="s">
        <v>97</v>
      </c>
      <c r="C311" t="s">
        <v>71</v>
      </c>
      <c r="D311">
        <v>1993</v>
      </c>
      <c r="E311" s="3">
        <v>56460733</v>
      </c>
    </row>
    <row r="312" spans="1:5" x14ac:dyDescent="0.25">
      <c r="A312" t="s">
        <v>155</v>
      </c>
      <c r="B312" t="s">
        <v>97</v>
      </c>
      <c r="C312" t="s">
        <v>71</v>
      </c>
      <c r="D312">
        <v>1994</v>
      </c>
      <c r="E312" s="3">
        <v>61879459</v>
      </c>
    </row>
    <row r="313" spans="1:5" x14ac:dyDescent="0.25">
      <c r="A313" t="s">
        <v>155</v>
      </c>
      <c r="B313" t="s">
        <v>97</v>
      </c>
      <c r="C313" t="s">
        <v>71</v>
      </c>
      <c r="D313">
        <v>1995</v>
      </c>
      <c r="E313" s="3">
        <v>58253193</v>
      </c>
    </row>
    <row r="314" spans="1:5" x14ac:dyDescent="0.25">
      <c r="A314" t="s">
        <v>155</v>
      </c>
      <c r="B314" t="s">
        <v>97</v>
      </c>
      <c r="C314" t="s">
        <v>71</v>
      </c>
      <c r="D314">
        <v>1996</v>
      </c>
      <c r="E314" s="3">
        <v>64156631</v>
      </c>
    </row>
    <row r="315" spans="1:5" x14ac:dyDescent="0.25">
      <c r="A315" t="s">
        <v>155</v>
      </c>
      <c r="B315" t="s">
        <v>97</v>
      </c>
      <c r="C315" t="s">
        <v>71</v>
      </c>
      <c r="D315">
        <v>1997</v>
      </c>
      <c r="E315" s="3">
        <v>62818560</v>
      </c>
    </row>
    <row r="316" spans="1:5" x14ac:dyDescent="0.25">
      <c r="A316" t="s">
        <v>155</v>
      </c>
      <c r="B316" t="s">
        <v>97</v>
      </c>
      <c r="C316" t="s">
        <v>71</v>
      </c>
      <c r="D316">
        <v>1998</v>
      </c>
      <c r="E316" s="3">
        <v>59471010</v>
      </c>
    </row>
    <row r="317" spans="1:5" x14ac:dyDescent="0.25">
      <c r="A317" t="s">
        <v>155</v>
      </c>
      <c r="B317" t="s">
        <v>97</v>
      </c>
      <c r="C317" t="s">
        <v>71</v>
      </c>
      <c r="D317">
        <v>1999</v>
      </c>
      <c r="E317" s="3">
        <v>58982584</v>
      </c>
    </row>
    <row r="318" spans="1:5" x14ac:dyDescent="0.25">
      <c r="A318" t="s">
        <v>155</v>
      </c>
      <c r="B318" t="s">
        <v>97</v>
      </c>
      <c r="C318" t="s">
        <v>71</v>
      </c>
      <c r="D318">
        <v>2000</v>
      </c>
      <c r="E318" s="3">
        <v>57123794</v>
      </c>
    </row>
    <row r="319" spans="1:5" x14ac:dyDescent="0.25">
      <c r="A319" t="s">
        <v>155</v>
      </c>
      <c r="B319" t="s">
        <v>97</v>
      </c>
      <c r="C319" t="s">
        <v>71</v>
      </c>
      <c r="D319">
        <v>2001</v>
      </c>
      <c r="E319" s="3">
        <v>62627444</v>
      </c>
    </row>
    <row r="320" spans="1:5" x14ac:dyDescent="0.25">
      <c r="A320" t="s">
        <v>155</v>
      </c>
      <c r="B320" t="s">
        <v>97</v>
      </c>
      <c r="C320" t="s">
        <v>71</v>
      </c>
      <c r="D320">
        <v>2002</v>
      </c>
      <c r="E320" s="3">
        <v>65145575</v>
      </c>
    </row>
    <row r="321" spans="1:5" x14ac:dyDescent="0.25">
      <c r="A321" t="s">
        <v>155</v>
      </c>
      <c r="B321" t="s">
        <v>97</v>
      </c>
      <c r="C321" t="s">
        <v>71</v>
      </c>
      <c r="D321">
        <v>2003</v>
      </c>
      <c r="E321" s="3">
        <v>72755197</v>
      </c>
    </row>
    <row r="322" spans="1:5" x14ac:dyDescent="0.25">
      <c r="A322" t="s">
        <v>155</v>
      </c>
      <c r="B322" t="s">
        <v>97</v>
      </c>
      <c r="C322" t="s">
        <v>71</v>
      </c>
      <c r="D322">
        <v>2004</v>
      </c>
      <c r="E322" s="3">
        <v>69039783</v>
      </c>
    </row>
    <row r="323" spans="1:5" x14ac:dyDescent="0.25">
      <c r="A323" t="s">
        <v>155</v>
      </c>
      <c r="B323" t="s">
        <v>97</v>
      </c>
      <c r="C323" t="s">
        <v>71</v>
      </c>
      <c r="D323">
        <v>2005</v>
      </c>
      <c r="E323" s="3">
        <v>57151119</v>
      </c>
    </row>
    <row r="324" spans="1:5" x14ac:dyDescent="0.25">
      <c r="A324" t="s">
        <v>155</v>
      </c>
      <c r="B324" t="s">
        <v>97</v>
      </c>
      <c r="C324" t="s">
        <v>71</v>
      </c>
      <c r="D324">
        <v>2006</v>
      </c>
      <c r="E324" s="3">
        <v>68462186</v>
      </c>
    </row>
    <row r="325" spans="1:5" x14ac:dyDescent="0.25">
      <c r="A325" t="s">
        <v>155</v>
      </c>
      <c r="B325" t="s">
        <v>97</v>
      </c>
      <c r="C325" t="s">
        <v>71</v>
      </c>
      <c r="D325">
        <v>2007</v>
      </c>
      <c r="E325" s="3">
        <v>66852841</v>
      </c>
    </row>
    <row r="326" spans="1:5" x14ac:dyDescent="0.25">
      <c r="A326" t="s">
        <v>155</v>
      </c>
      <c r="B326" t="s">
        <v>97</v>
      </c>
      <c r="C326" t="s">
        <v>71</v>
      </c>
      <c r="D326">
        <v>2008</v>
      </c>
      <c r="E326" s="3">
        <v>58704078</v>
      </c>
    </row>
    <row r="327" spans="1:5" x14ac:dyDescent="0.25">
      <c r="A327" t="s">
        <v>155</v>
      </c>
      <c r="B327" t="s">
        <v>97</v>
      </c>
      <c r="C327" t="s">
        <v>71</v>
      </c>
      <c r="D327">
        <v>2009</v>
      </c>
      <c r="E327" s="3">
        <v>55991048</v>
      </c>
    </row>
    <row r="328" spans="1:5" x14ac:dyDescent="0.25">
      <c r="A328" t="s">
        <v>155</v>
      </c>
      <c r="B328" t="s">
        <v>97</v>
      </c>
      <c r="C328" t="s">
        <v>71</v>
      </c>
      <c r="D328">
        <v>2010</v>
      </c>
      <c r="E328" s="3">
        <v>64159916</v>
      </c>
    </row>
    <row r="329" spans="1:5" x14ac:dyDescent="0.25">
      <c r="A329" t="s">
        <v>155</v>
      </c>
      <c r="B329" t="s">
        <v>97</v>
      </c>
      <c r="C329" t="s">
        <v>71</v>
      </c>
      <c r="D329">
        <v>2011</v>
      </c>
      <c r="E329" s="3">
        <v>56713266</v>
      </c>
    </row>
    <row r="330" spans="1:5" x14ac:dyDescent="0.25">
      <c r="A330" t="s">
        <v>155</v>
      </c>
      <c r="B330" t="s">
        <v>97</v>
      </c>
      <c r="C330" t="s">
        <v>71</v>
      </c>
      <c r="D330">
        <v>2012</v>
      </c>
      <c r="E330" s="3">
        <v>51216456</v>
      </c>
    </row>
    <row r="331" spans="1:5" x14ac:dyDescent="0.25">
      <c r="A331" t="s">
        <v>155</v>
      </c>
      <c r="B331" t="s">
        <v>97</v>
      </c>
      <c r="C331" t="s">
        <v>71</v>
      </c>
      <c r="D331">
        <v>2013</v>
      </c>
      <c r="E331" s="3">
        <v>51779095</v>
      </c>
    </row>
    <row r="332" spans="1:5" x14ac:dyDescent="0.25">
      <c r="A332" t="s">
        <v>155</v>
      </c>
      <c r="B332" t="s">
        <v>97</v>
      </c>
      <c r="C332" t="s">
        <v>71</v>
      </c>
      <c r="D332">
        <v>2014</v>
      </c>
      <c r="E332" s="3">
        <v>47679405</v>
      </c>
    </row>
    <row r="333" spans="1:5" x14ac:dyDescent="0.25">
      <c r="A333" t="s">
        <v>155</v>
      </c>
      <c r="B333" t="s">
        <v>97</v>
      </c>
      <c r="C333" t="s">
        <v>71</v>
      </c>
      <c r="D333">
        <v>2015</v>
      </c>
      <c r="E333" s="3">
        <v>44248225</v>
      </c>
    </row>
    <row r="334" spans="1:5" x14ac:dyDescent="0.25">
      <c r="A334" t="s">
        <v>155</v>
      </c>
      <c r="B334" t="s">
        <v>97</v>
      </c>
      <c r="C334" t="s">
        <v>71</v>
      </c>
      <c r="D334">
        <v>2016</v>
      </c>
      <c r="E334" s="3">
        <v>47308375</v>
      </c>
    </row>
    <row r="335" spans="1:5" x14ac:dyDescent="0.25">
      <c r="A335" t="s">
        <v>155</v>
      </c>
      <c r="B335" t="s">
        <v>97</v>
      </c>
      <c r="C335" t="s">
        <v>71</v>
      </c>
      <c r="D335">
        <v>2017</v>
      </c>
      <c r="E335" s="3">
        <v>44713267</v>
      </c>
    </row>
    <row r="336" spans="1:5" x14ac:dyDescent="0.25">
      <c r="A336" t="s">
        <v>155</v>
      </c>
      <c r="B336" t="s">
        <v>97</v>
      </c>
      <c r="C336" t="s">
        <v>71</v>
      </c>
      <c r="D336">
        <v>2018</v>
      </c>
      <c r="E336" s="3">
        <v>45790577</v>
      </c>
    </row>
    <row r="337" spans="1:5" x14ac:dyDescent="0.25">
      <c r="A337" t="s">
        <v>155</v>
      </c>
      <c r="B337" t="s">
        <v>97</v>
      </c>
      <c r="C337" t="s">
        <v>71</v>
      </c>
      <c r="D337">
        <v>2019</v>
      </c>
      <c r="E337" s="3">
        <v>42498814</v>
      </c>
    </row>
    <row r="338" spans="1:5" x14ac:dyDescent="0.25">
      <c r="A338" t="s">
        <v>155</v>
      </c>
      <c r="B338" t="s">
        <v>97</v>
      </c>
      <c r="C338" t="s">
        <v>71</v>
      </c>
      <c r="D338">
        <v>2020</v>
      </c>
      <c r="E338" s="3">
        <v>37786631</v>
      </c>
    </row>
    <row r="339" spans="1:5" x14ac:dyDescent="0.25">
      <c r="A339" t="s">
        <v>155</v>
      </c>
      <c r="B339" t="s">
        <v>97</v>
      </c>
      <c r="C339" t="s">
        <v>71</v>
      </c>
      <c r="D339">
        <v>2021</v>
      </c>
      <c r="E339" s="3">
        <v>37877785</v>
      </c>
    </row>
    <row r="340" spans="1:5" x14ac:dyDescent="0.25">
      <c r="A340" t="s">
        <v>155</v>
      </c>
      <c r="B340" t="s">
        <v>97</v>
      </c>
      <c r="C340" t="s">
        <v>71</v>
      </c>
      <c r="D340">
        <v>2022</v>
      </c>
      <c r="E340" s="3">
        <v>36387992</v>
      </c>
    </row>
    <row r="341" spans="1:5" x14ac:dyDescent="0.25">
      <c r="A341" t="s">
        <v>155</v>
      </c>
      <c r="B341" t="s">
        <v>97</v>
      </c>
      <c r="C341" t="s">
        <v>71</v>
      </c>
      <c r="D341">
        <v>2023</v>
      </c>
      <c r="E341" s="3">
        <v>31846522</v>
      </c>
    </row>
    <row r="342" spans="1:5" x14ac:dyDescent="0.25">
      <c r="A342" t="s">
        <v>155</v>
      </c>
      <c r="B342" t="s">
        <v>97</v>
      </c>
      <c r="C342" t="s">
        <v>54</v>
      </c>
      <c r="D342">
        <v>1990</v>
      </c>
      <c r="E342" s="3">
        <v>399810741</v>
      </c>
    </row>
    <row r="343" spans="1:5" x14ac:dyDescent="0.25">
      <c r="A343" t="s">
        <v>155</v>
      </c>
      <c r="B343" t="s">
        <v>97</v>
      </c>
      <c r="C343" t="s">
        <v>54</v>
      </c>
      <c r="D343">
        <v>1991</v>
      </c>
      <c r="E343" s="3">
        <v>424480081</v>
      </c>
    </row>
    <row r="344" spans="1:5" x14ac:dyDescent="0.25">
      <c r="A344" t="s">
        <v>155</v>
      </c>
      <c r="B344" t="s">
        <v>97</v>
      </c>
      <c r="C344" t="s">
        <v>54</v>
      </c>
      <c r="D344">
        <v>1992</v>
      </c>
      <c r="E344" s="3">
        <v>414106608</v>
      </c>
    </row>
    <row r="345" spans="1:5" x14ac:dyDescent="0.25">
      <c r="A345" t="s">
        <v>155</v>
      </c>
      <c r="B345" t="s">
        <v>97</v>
      </c>
      <c r="C345" t="s">
        <v>54</v>
      </c>
      <c r="D345">
        <v>1993</v>
      </c>
      <c r="E345" s="3">
        <v>394901901</v>
      </c>
    </row>
    <row r="346" spans="1:5" x14ac:dyDescent="0.25">
      <c r="A346" t="s">
        <v>155</v>
      </c>
      <c r="B346" t="s">
        <v>97</v>
      </c>
      <c r="C346" t="s">
        <v>54</v>
      </c>
      <c r="D346">
        <v>1994</v>
      </c>
      <c r="E346" s="3">
        <v>388180589</v>
      </c>
    </row>
    <row r="347" spans="1:5" x14ac:dyDescent="0.25">
      <c r="A347" t="s">
        <v>155</v>
      </c>
      <c r="B347" t="s">
        <v>97</v>
      </c>
      <c r="C347" t="s">
        <v>54</v>
      </c>
      <c r="D347">
        <v>1995</v>
      </c>
      <c r="E347" s="3">
        <v>393494880</v>
      </c>
    </row>
    <row r="348" spans="1:5" x14ac:dyDescent="0.25">
      <c r="A348" t="s">
        <v>155</v>
      </c>
      <c r="B348" t="s">
        <v>97</v>
      </c>
      <c r="C348" t="s">
        <v>54</v>
      </c>
      <c r="D348">
        <v>1996</v>
      </c>
      <c r="E348" s="3">
        <v>410047425</v>
      </c>
    </row>
    <row r="349" spans="1:5" x14ac:dyDescent="0.25">
      <c r="A349" t="s">
        <v>155</v>
      </c>
      <c r="B349" t="s">
        <v>97</v>
      </c>
      <c r="C349" t="s">
        <v>54</v>
      </c>
      <c r="D349">
        <v>1997</v>
      </c>
      <c r="E349" s="3">
        <v>402951899</v>
      </c>
    </row>
    <row r="350" spans="1:5" x14ac:dyDescent="0.25">
      <c r="A350" t="s">
        <v>155</v>
      </c>
      <c r="B350" t="s">
        <v>97</v>
      </c>
      <c r="C350" t="s">
        <v>54</v>
      </c>
      <c r="D350">
        <v>1998</v>
      </c>
      <c r="E350" s="3">
        <v>421630427</v>
      </c>
    </row>
    <row r="351" spans="1:5" x14ac:dyDescent="0.25">
      <c r="A351" t="s">
        <v>155</v>
      </c>
      <c r="B351" t="s">
        <v>97</v>
      </c>
      <c r="C351" t="s">
        <v>54</v>
      </c>
      <c r="D351">
        <v>1999</v>
      </c>
      <c r="E351" s="3">
        <v>420617549</v>
      </c>
    </row>
    <row r="352" spans="1:5" x14ac:dyDescent="0.25">
      <c r="A352" t="s">
        <v>155</v>
      </c>
      <c r="B352" t="s">
        <v>97</v>
      </c>
      <c r="C352" t="s">
        <v>54</v>
      </c>
      <c r="D352">
        <v>2000</v>
      </c>
      <c r="E352" s="3">
        <v>415289276</v>
      </c>
    </row>
    <row r="353" spans="1:5" x14ac:dyDescent="0.25">
      <c r="A353" t="s">
        <v>155</v>
      </c>
      <c r="B353" t="s">
        <v>97</v>
      </c>
      <c r="C353" t="s">
        <v>54</v>
      </c>
      <c r="D353">
        <v>2001</v>
      </c>
      <c r="E353" s="3">
        <v>419762239</v>
      </c>
    </row>
    <row r="354" spans="1:5" x14ac:dyDescent="0.25">
      <c r="A354" t="s">
        <v>155</v>
      </c>
      <c r="B354" t="s">
        <v>97</v>
      </c>
      <c r="C354" t="s">
        <v>54</v>
      </c>
      <c r="D354">
        <v>2002</v>
      </c>
      <c r="E354" s="3">
        <v>415295727</v>
      </c>
    </row>
    <row r="355" spans="1:5" x14ac:dyDescent="0.25">
      <c r="A355" t="s">
        <v>155</v>
      </c>
      <c r="B355" t="s">
        <v>97</v>
      </c>
      <c r="C355" t="s">
        <v>54</v>
      </c>
      <c r="D355">
        <v>2003</v>
      </c>
      <c r="E355" s="3">
        <v>421397741</v>
      </c>
    </row>
    <row r="356" spans="1:5" x14ac:dyDescent="0.25">
      <c r="A356" t="s">
        <v>155</v>
      </c>
      <c r="B356" t="s">
        <v>97</v>
      </c>
      <c r="C356" t="s">
        <v>54</v>
      </c>
      <c r="D356">
        <v>2004</v>
      </c>
      <c r="E356" s="3">
        <v>422931847</v>
      </c>
    </row>
    <row r="357" spans="1:5" x14ac:dyDescent="0.25">
      <c r="A357" t="s">
        <v>155</v>
      </c>
      <c r="B357" t="s">
        <v>97</v>
      </c>
      <c r="C357" t="s">
        <v>54</v>
      </c>
      <c r="D357">
        <v>2005</v>
      </c>
      <c r="E357" s="3">
        <v>425552211</v>
      </c>
    </row>
    <row r="358" spans="1:5" x14ac:dyDescent="0.25">
      <c r="A358" t="s">
        <v>155</v>
      </c>
      <c r="B358" t="s">
        <v>97</v>
      </c>
      <c r="C358" t="s">
        <v>54</v>
      </c>
      <c r="D358">
        <v>2006</v>
      </c>
      <c r="E358" s="3">
        <v>415924875</v>
      </c>
    </row>
    <row r="359" spans="1:5" x14ac:dyDescent="0.25">
      <c r="A359" t="s">
        <v>155</v>
      </c>
      <c r="B359" t="s">
        <v>97</v>
      </c>
      <c r="C359" t="s">
        <v>54</v>
      </c>
      <c r="D359">
        <v>2007</v>
      </c>
      <c r="E359" s="3">
        <v>405949124</v>
      </c>
    </row>
    <row r="360" spans="1:5" x14ac:dyDescent="0.25">
      <c r="A360" t="s">
        <v>155</v>
      </c>
      <c r="B360" t="s">
        <v>97</v>
      </c>
      <c r="C360" t="s">
        <v>54</v>
      </c>
      <c r="D360">
        <v>2008</v>
      </c>
      <c r="E360" s="3">
        <v>399429077</v>
      </c>
    </row>
    <row r="361" spans="1:5" x14ac:dyDescent="0.25">
      <c r="A361" t="s">
        <v>155</v>
      </c>
      <c r="B361" t="s">
        <v>97</v>
      </c>
      <c r="C361" t="s">
        <v>54</v>
      </c>
      <c r="D361">
        <v>2009</v>
      </c>
      <c r="E361" s="3">
        <v>381381533</v>
      </c>
    </row>
    <row r="362" spans="1:5" x14ac:dyDescent="0.25">
      <c r="A362" t="s">
        <v>155</v>
      </c>
      <c r="B362" t="s">
        <v>97</v>
      </c>
      <c r="C362" t="s">
        <v>54</v>
      </c>
      <c r="D362">
        <v>2010</v>
      </c>
      <c r="E362" s="3">
        <v>387268596</v>
      </c>
    </row>
    <row r="363" spans="1:5" x14ac:dyDescent="0.25">
      <c r="A363" t="s">
        <v>155</v>
      </c>
      <c r="B363" t="s">
        <v>97</v>
      </c>
      <c r="C363" t="s">
        <v>54</v>
      </c>
      <c r="D363">
        <v>2011</v>
      </c>
      <c r="E363" s="3">
        <v>365346353</v>
      </c>
    </row>
    <row r="364" spans="1:5" x14ac:dyDescent="0.25">
      <c r="A364" t="s">
        <v>155</v>
      </c>
      <c r="B364" t="s">
        <v>97</v>
      </c>
      <c r="C364" t="s">
        <v>54</v>
      </c>
      <c r="D364">
        <v>2012</v>
      </c>
      <c r="E364" s="3">
        <v>368219391</v>
      </c>
    </row>
    <row r="365" spans="1:5" x14ac:dyDescent="0.25">
      <c r="A365" t="s">
        <v>155</v>
      </c>
      <c r="B365" t="s">
        <v>97</v>
      </c>
      <c r="C365" t="s">
        <v>54</v>
      </c>
      <c r="D365">
        <v>2013</v>
      </c>
      <c r="E365" s="3">
        <v>369949839</v>
      </c>
    </row>
    <row r="366" spans="1:5" x14ac:dyDescent="0.25">
      <c r="A366" t="s">
        <v>155</v>
      </c>
      <c r="B366" t="s">
        <v>97</v>
      </c>
      <c r="C366" t="s">
        <v>54</v>
      </c>
      <c r="D366">
        <v>2014</v>
      </c>
      <c r="E366" s="3">
        <v>337709122</v>
      </c>
    </row>
    <row r="367" spans="1:5" x14ac:dyDescent="0.25">
      <c r="A367" t="s">
        <v>155</v>
      </c>
      <c r="B367" t="s">
        <v>97</v>
      </c>
      <c r="C367" t="s">
        <v>54</v>
      </c>
      <c r="D367">
        <v>2015</v>
      </c>
      <c r="E367" s="3">
        <v>342181479</v>
      </c>
    </row>
    <row r="368" spans="1:5" x14ac:dyDescent="0.25">
      <c r="A368" t="s">
        <v>155</v>
      </c>
      <c r="B368" t="s">
        <v>97</v>
      </c>
      <c r="C368" t="s">
        <v>54</v>
      </c>
      <c r="D368">
        <v>2016</v>
      </c>
      <c r="E368" s="3">
        <v>345778900</v>
      </c>
    </row>
    <row r="369" spans="1:5" x14ac:dyDescent="0.25">
      <c r="A369" t="s">
        <v>155</v>
      </c>
      <c r="B369" t="s">
        <v>97</v>
      </c>
      <c r="C369" t="s">
        <v>54</v>
      </c>
      <c r="D369">
        <v>2017</v>
      </c>
      <c r="E369" s="3">
        <v>348521063</v>
      </c>
    </row>
    <row r="370" spans="1:5" x14ac:dyDescent="0.25">
      <c r="A370" t="s">
        <v>155</v>
      </c>
      <c r="B370" t="s">
        <v>97</v>
      </c>
      <c r="C370" t="s">
        <v>54</v>
      </c>
      <c r="D370">
        <v>2018</v>
      </c>
      <c r="E370" s="3">
        <v>333200165</v>
      </c>
    </row>
    <row r="371" spans="1:5" x14ac:dyDescent="0.25">
      <c r="A371" t="s">
        <v>155</v>
      </c>
      <c r="B371" t="s">
        <v>97</v>
      </c>
      <c r="C371" t="s">
        <v>54</v>
      </c>
      <c r="D371">
        <v>2019</v>
      </c>
      <c r="E371" s="3">
        <v>326668776</v>
      </c>
    </row>
    <row r="372" spans="1:5" x14ac:dyDescent="0.25">
      <c r="A372" t="s">
        <v>155</v>
      </c>
      <c r="B372" t="s">
        <v>97</v>
      </c>
      <c r="C372" t="s">
        <v>54</v>
      </c>
      <c r="D372">
        <v>2020</v>
      </c>
      <c r="E372" s="3">
        <v>290845922</v>
      </c>
    </row>
    <row r="373" spans="1:5" x14ac:dyDescent="0.25">
      <c r="A373" t="s">
        <v>155</v>
      </c>
      <c r="B373" t="s">
        <v>97</v>
      </c>
      <c r="C373" t="s">
        <v>54</v>
      </c>
      <c r="D373">
        <v>2021</v>
      </c>
      <c r="E373" s="3">
        <v>316838129</v>
      </c>
    </row>
    <row r="374" spans="1:5" x14ac:dyDescent="0.25">
      <c r="A374" t="s">
        <v>155</v>
      </c>
      <c r="B374" t="s">
        <v>97</v>
      </c>
      <c r="C374" t="s">
        <v>54</v>
      </c>
      <c r="D374">
        <v>2022</v>
      </c>
      <c r="E374" s="3">
        <v>304872817</v>
      </c>
    </row>
    <row r="375" spans="1:5" x14ac:dyDescent="0.25">
      <c r="A375" t="s">
        <v>155</v>
      </c>
      <c r="B375" t="s">
        <v>97</v>
      </c>
      <c r="C375" t="s">
        <v>54</v>
      </c>
      <c r="D375">
        <v>2023</v>
      </c>
      <c r="E375" s="3">
        <v>279707195</v>
      </c>
    </row>
    <row r="376" spans="1:5" x14ac:dyDescent="0.25">
      <c r="A376" t="s">
        <v>155</v>
      </c>
      <c r="B376" t="s">
        <v>97</v>
      </c>
      <c r="C376" t="s">
        <v>48</v>
      </c>
      <c r="D376">
        <v>1990</v>
      </c>
      <c r="E376" s="3">
        <v>1054795857</v>
      </c>
    </row>
    <row r="377" spans="1:5" x14ac:dyDescent="0.25">
      <c r="A377" t="s">
        <v>155</v>
      </c>
      <c r="B377" t="s">
        <v>97</v>
      </c>
      <c r="C377" t="s">
        <v>48</v>
      </c>
      <c r="D377">
        <v>1991</v>
      </c>
      <c r="E377" s="3">
        <v>1016929515</v>
      </c>
    </row>
    <row r="378" spans="1:5" x14ac:dyDescent="0.25">
      <c r="A378" t="s">
        <v>155</v>
      </c>
      <c r="B378" t="s">
        <v>97</v>
      </c>
      <c r="C378" t="s">
        <v>48</v>
      </c>
      <c r="D378">
        <v>1992</v>
      </c>
      <c r="E378" s="3">
        <v>969464408</v>
      </c>
    </row>
    <row r="379" spans="1:5" x14ac:dyDescent="0.25">
      <c r="A379" t="s">
        <v>155</v>
      </c>
      <c r="B379" t="s">
        <v>97</v>
      </c>
      <c r="C379" t="s">
        <v>48</v>
      </c>
      <c r="D379">
        <v>1993</v>
      </c>
      <c r="E379" s="3">
        <v>959385878</v>
      </c>
    </row>
    <row r="380" spans="1:5" x14ac:dyDescent="0.25">
      <c r="A380" t="s">
        <v>155</v>
      </c>
      <c r="B380" t="s">
        <v>97</v>
      </c>
      <c r="C380" t="s">
        <v>48</v>
      </c>
      <c r="D380">
        <v>1994</v>
      </c>
      <c r="E380" s="3">
        <v>943227655</v>
      </c>
    </row>
    <row r="381" spans="1:5" x14ac:dyDescent="0.25">
      <c r="A381" t="s">
        <v>155</v>
      </c>
      <c r="B381" t="s">
        <v>97</v>
      </c>
      <c r="C381" t="s">
        <v>48</v>
      </c>
      <c r="D381">
        <v>1995</v>
      </c>
      <c r="E381" s="3">
        <v>939933620</v>
      </c>
    </row>
    <row r="382" spans="1:5" x14ac:dyDescent="0.25">
      <c r="A382" t="s">
        <v>155</v>
      </c>
      <c r="B382" t="s">
        <v>97</v>
      </c>
      <c r="C382" t="s">
        <v>48</v>
      </c>
      <c r="D382">
        <v>1996</v>
      </c>
      <c r="E382" s="3">
        <v>959690123</v>
      </c>
    </row>
    <row r="383" spans="1:5" x14ac:dyDescent="0.25">
      <c r="A383" t="s">
        <v>155</v>
      </c>
      <c r="B383" t="s">
        <v>97</v>
      </c>
      <c r="C383" t="s">
        <v>48</v>
      </c>
      <c r="D383">
        <v>1997</v>
      </c>
      <c r="E383" s="3">
        <v>931508100</v>
      </c>
    </row>
    <row r="384" spans="1:5" x14ac:dyDescent="0.25">
      <c r="A384" t="s">
        <v>155</v>
      </c>
      <c r="B384" t="s">
        <v>97</v>
      </c>
      <c r="C384" t="s">
        <v>48</v>
      </c>
      <c r="D384">
        <v>1998</v>
      </c>
      <c r="E384" s="3">
        <v>923498643</v>
      </c>
    </row>
    <row r="385" spans="1:5" x14ac:dyDescent="0.25">
      <c r="A385" t="s">
        <v>155</v>
      </c>
      <c r="B385" t="s">
        <v>97</v>
      </c>
      <c r="C385" t="s">
        <v>48</v>
      </c>
      <c r="D385">
        <v>1999</v>
      </c>
      <c r="E385" s="3">
        <v>895442082</v>
      </c>
    </row>
    <row r="386" spans="1:5" x14ac:dyDescent="0.25">
      <c r="A386" t="s">
        <v>155</v>
      </c>
      <c r="B386" t="s">
        <v>97</v>
      </c>
      <c r="C386" t="s">
        <v>48</v>
      </c>
      <c r="D386">
        <v>2000</v>
      </c>
      <c r="E386" s="3">
        <v>898975771</v>
      </c>
    </row>
    <row r="387" spans="1:5" x14ac:dyDescent="0.25">
      <c r="A387" t="s">
        <v>155</v>
      </c>
      <c r="B387" t="s">
        <v>97</v>
      </c>
      <c r="C387" t="s">
        <v>48</v>
      </c>
      <c r="D387">
        <v>2001</v>
      </c>
      <c r="E387" s="3">
        <v>915254754</v>
      </c>
    </row>
    <row r="388" spans="1:5" x14ac:dyDescent="0.25">
      <c r="A388" t="s">
        <v>155</v>
      </c>
      <c r="B388" t="s">
        <v>97</v>
      </c>
      <c r="C388" t="s">
        <v>48</v>
      </c>
      <c r="D388">
        <v>2002</v>
      </c>
      <c r="E388" s="3">
        <v>898834274</v>
      </c>
    </row>
    <row r="389" spans="1:5" x14ac:dyDescent="0.25">
      <c r="A389" t="s">
        <v>155</v>
      </c>
      <c r="B389" t="s">
        <v>97</v>
      </c>
      <c r="C389" t="s">
        <v>48</v>
      </c>
      <c r="D389">
        <v>2003</v>
      </c>
      <c r="E389" s="3">
        <v>894501071</v>
      </c>
    </row>
    <row r="390" spans="1:5" x14ac:dyDescent="0.25">
      <c r="A390" t="s">
        <v>155</v>
      </c>
      <c r="B390" t="s">
        <v>97</v>
      </c>
      <c r="C390" t="s">
        <v>48</v>
      </c>
      <c r="D390">
        <v>2004</v>
      </c>
      <c r="E390" s="3">
        <v>876569915</v>
      </c>
    </row>
    <row r="391" spans="1:5" x14ac:dyDescent="0.25">
      <c r="A391" t="s">
        <v>155</v>
      </c>
      <c r="B391" t="s">
        <v>97</v>
      </c>
      <c r="C391" t="s">
        <v>48</v>
      </c>
      <c r="D391">
        <v>2005</v>
      </c>
      <c r="E391" s="3">
        <v>867880512</v>
      </c>
    </row>
    <row r="392" spans="1:5" x14ac:dyDescent="0.25">
      <c r="A392" t="s">
        <v>155</v>
      </c>
      <c r="B392" t="s">
        <v>97</v>
      </c>
      <c r="C392" t="s">
        <v>48</v>
      </c>
      <c r="D392">
        <v>2006</v>
      </c>
      <c r="E392" s="3">
        <v>886434347</v>
      </c>
    </row>
    <row r="393" spans="1:5" x14ac:dyDescent="0.25">
      <c r="A393" t="s">
        <v>155</v>
      </c>
      <c r="B393" t="s">
        <v>97</v>
      </c>
      <c r="C393" t="s">
        <v>48</v>
      </c>
      <c r="D393">
        <v>2007</v>
      </c>
      <c r="E393" s="3">
        <v>846152967</v>
      </c>
    </row>
    <row r="394" spans="1:5" x14ac:dyDescent="0.25">
      <c r="A394" t="s">
        <v>155</v>
      </c>
      <c r="B394" t="s">
        <v>97</v>
      </c>
      <c r="C394" t="s">
        <v>48</v>
      </c>
      <c r="D394">
        <v>2008</v>
      </c>
      <c r="E394" s="3">
        <v>856642516</v>
      </c>
    </row>
    <row r="395" spans="1:5" x14ac:dyDescent="0.25">
      <c r="A395" t="s">
        <v>155</v>
      </c>
      <c r="B395" t="s">
        <v>97</v>
      </c>
      <c r="C395" t="s">
        <v>48</v>
      </c>
      <c r="D395">
        <v>2009</v>
      </c>
      <c r="E395" s="3">
        <v>789983935</v>
      </c>
    </row>
    <row r="396" spans="1:5" x14ac:dyDescent="0.25">
      <c r="A396" t="s">
        <v>155</v>
      </c>
      <c r="B396" t="s">
        <v>97</v>
      </c>
      <c r="C396" t="s">
        <v>48</v>
      </c>
      <c r="D396">
        <v>2010</v>
      </c>
      <c r="E396" s="3">
        <v>826704686</v>
      </c>
    </row>
    <row r="397" spans="1:5" x14ac:dyDescent="0.25">
      <c r="A397" t="s">
        <v>155</v>
      </c>
      <c r="B397" t="s">
        <v>97</v>
      </c>
      <c r="C397" t="s">
        <v>48</v>
      </c>
      <c r="D397">
        <v>2011</v>
      </c>
      <c r="E397" s="3">
        <v>804541583</v>
      </c>
    </row>
    <row r="398" spans="1:5" x14ac:dyDescent="0.25">
      <c r="A398" t="s">
        <v>155</v>
      </c>
      <c r="B398" t="s">
        <v>97</v>
      </c>
      <c r="C398" t="s">
        <v>48</v>
      </c>
      <c r="D398">
        <v>2012</v>
      </c>
      <c r="E398" s="3">
        <v>814093003</v>
      </c>
    </row>
    <row r="399" spans="1:5" x14ac:dyDescent="0.25">
      <c r="A399" t="s">
        <v>155</v>
      </c>
      <c r="B399" t="s">
        <v>97</v>
      </c>
      <c r="C399" t="s">
        <v>48</v>
      </c>
      <c r="D399">
        <v>2013</v>
      </c>
      <c r="E399" s="3">
        <v>831745562</v>
      </c>
    </row>
    <row r="400" spans="1:5" x14ac:dyDescent="0.25">
      <c r="A400" t="s">
        <v>155</v>
      </c>
      <c r="B400" t="s">
        <v>97</v>
      </c>
      <c r="C400" t="s">
        <v>48</v>
      </c>
      <c r="D400">
        <v>2014</v>
      </c>
      <c r="E400" s="3">
        <v>792583596</v>
      </c>
    </row>
    <row r="401" spans="1:5" x14ac:dyDescent="0.25">
      <c r="A401" t="s">
        <v>155</v>
      </c>
      <c r="B401" t="s">
        <v>97</v>
      </c>
      <c r="C401" t="s">
        <v>48</v>
      </c>
      <c r="D401">
        <v>2015</v>
      </c>
      <c r="E401" s="3">
        <v>800822484</v>
      </c>
    </row>
    <row r="402" spans="1:5" x14ac:dyDescent="0.25">
      <c r="A402" t="s">
        <v>155</v>
      </c>
      <c r="B402" t="s">
        <v>97</v>
      </c>
      <c r="C402" t="s">
        <v>48</v>
      </c>
      <c r="D402">
        <v>2016</v>
      </c>
      <c r="E402" s="3">
        <v>797988269</v>
      </c>
    </row>
    <row r="403" spans="1:5" x14ac:dyDescent="0.25">
      <c r="A403" t="s">
        <v>155</v>
      </c>
      <c r="B403" t="s">
        <v>97</v>
      </c>
      <c r="C403" t="s">
        <v>48</v>
      </c>
      <c r="D403">
        <v>2017</v>
      </c>
      <c r="E403" s="3">
        <v>784595152</v>
      </c>
    </row>
    <row r="404" spans="1:5" x14ac:dyDescent="0.25">
      <c r="A404" t="s">
        <v>155</v>
      </c>
      <c r="B404" t="s">
        <v>97</v>
      </c>
      <c r="C404" t="s">
        <v>48</v>
      </c>
      <c r="D404">
        <v>2018</v>
      </c>
      <c r="E404" s="3">
        <v>758771367</v>
      </c>
    </row>
    <row r="405" spans="1:5" x14ac:dyDescent="0.25">
      <c r="A405" t="s">
        <v>155</v>
      </c>
      <c r="B405" t="s">
        <v>97</v>
      </c>
      <c r="C405" t="s">
        <v>48</v>
      </c>
      <c r="D405">
        <v>2019</v>
      </c>
      <c r="E405" s="3">
        <v>708648957</v>
      </c>
    </row>
    <row r="406" spans="1:5" x14ac:dyDescent="0.25">
      <c r="A406" t="s">
        <v>155</v>
      </c>
      <c r="B406" t="s">
        <v>97</v>
      </c>
      <c r="C406" t="s">
        <v>48</v>
      </c>
      <c r="D406">
        <v>2020</v>
      </c>
      <c r="E406" s="3">
        <v>647176844</v>
      </c>
    </row>
    <row r="407" spans="1:5" x14ac:dyDescent="0.25">
      <c r="A407" t="s">
        <v>155</v>
      </c>
      <c r="B407" t="s">
        <v>97</v>
      </c>
      <c r="C407" t="s">
        <v>48</v>
      </c>
      <c r="D407">
        <v>2021</v>
      </c>
      <c r="E407" s="3">
        <v>677997689</v>
      </c>
    </row>
    <row r="408" spans="1:5" x14ac:dyDescent="0.25">
      <c r="A408" t="s">
        <v>155</v>
      </c>
      <c r="B408" t="s">
        <v>97</v>
      </c>
      <c r="C408" t="s">
        <v>48</v>
      </c>
      <c r="D408">
        <v>2022</v>
      </c>
      <c r="E408" s="3">
        <v>667843045</v>
      </c>
    </row>
    <row r="409" spans="1:5" x14ac:dyDescent="0.25">
      <c r="A409" t="s">
        <v>155</v>
      </c>
      <c r="B409" t="s">
        <v>97</v>
      </c>
      <c r="C409" t="s">
        <v>48</v>
      </c>
      <c r="D409">
        <v>2023</v>
      </c>
      <c r="E409" s="3">
        <v>593766016</v>
      </c>
    </row>
    <row r="410" spans="1:5" x14ac:dyDescent="0.25">
      <c r="A410" t="s">
        <v>155</v>
      </c>
      <c r="B410" t="s">
        <v>97</v>
      </c>
      <c r="C410" t="s">
        <v>52</v>
      </c>
      <c r="D410">
        <v>1990</v>
      </c>
      <c r="E410" s="3">
        <v>83436790</v>
      </c>
    </row>
    <row r="411" spans="1:5" x14ac:dyDescent="0.25">
      <c r="A411" t="s">
        <v>155</v>
      </c>
      <c r="B411" t="s">
        <v>97</v>
      </c>
      <c r="C411" t="s">
        <v>52</v>
      </c>
      <c r="D411">
        <v>1991</v>
      </c>
      <c r="E411" s="3">
        <v>83406249</v>
      </c>
    </row>
    <row r="412" spans="1:5" x14ac:dyDescent="0.25">
      <c r="A412" t="s">
        <v>155</v>
      </c>
      <c r="B412" t="s">
        <v>97</v>
      </c>
      <c r="C412" t="s">
        <v>52</v>
      </c>
      <c r="D412">
        <v>1992</v>
      </c>
      <c r="E412" s="3">
        <v>84973992</v>
      </c>
    </row>
    <row r="413" spans="1:5" x14ac:dyDescent="0.25">
      <c r="A413" t="s">
        <v>155</v>
      </c>
      <c r="B413" t="s">
        <v>97</v>
      </c>
      <c r="C413" t="s">
        <v>52</v>
      </c>
      <c r="D413">
        <v>1993</v>
      </c>
      <c r="E413" s="3">
        <v>84283290</v>
      </c>
    </row>
    <row r="414" spans="1:5" x14ac:dyDescent="0.25">
      <c r="A414" t="s">
        <v>155</v>
      </c>
      <c r="B414" t="s">
        <v>97</v>
      </c>
      <c r="C414" t="s">
        <v>52</v>
      </c>
      <c r="D414">
        <v>1994</v>
      </c>
      <c r="E414" s="3">
        <v>86429005</v>
      </c>
    </row>
    <row r="415" spans="1:5" x14ac:dyDescent="0.25">
      <c r="A415" t="s">
        <v>155</v>
      </c>
      <c r="B415" t="s">
        <v>97</v>
      </c>
      <c r="C415" t="s">
        <v>52</v>
      </c>
      <c r="D415">
        <v>1995</v>
      </c>
      <c r="E415" s="3">
        <v>86962366</v>
      </c>
    </row>
    <row r="416" spans="1:5" x14ac:dyDescent="0.25">
      <c r="A416" t="s">
        <v>155</v>
      </c>
      <c r="B416" t="s">
        <v>97</v>
      </c>
      <c r="C416" t="s">
        <v>52</v>
      </c>
      <c r="D416">
        <v>1996</v>
      </c>
      <c r="E416" s="3">
        <v>89114108</v>
      </c>
    </row>
    <row r="417" spans="1:5" x14ac:dyDescent="0.25">
      <c r="A417" t="s">
        <v>155</v>
      </c>
      <c r="B417" t="s">
        <v>97</v>
      </c>
      <c r="C417" t="s">
        <v>52</v>
      </c>
      <c r="D417">
        <v>1997</v>
      </c>
      <c r="E417" s="3">
        <v>93801120</v>
      </c>
    </row>
    <row r="418" spans="1:5" x14ac:dyDescent="0.25">
      <c r="A418" t="s">
        <v>155</v>
      </c>
      <c r="B418" t="s">
        <v>97</v>
      </c>
      <c r="C418" t="s">
        <v>52</v>
      </c>
      <c r="D418">
        <v>1998</v>
      </c>
      <c r="E418" s="3">
        <v>98621376</v>
      </c>
    </row>
    <row r="419" spans="1:5" x14ac:dyDescent="0.25">
      <c r="A419" t="s">
        <v>155</v>
      </c>
      <c r="B419" t="s">
        <v>97</v>
      </c>
      <c r="C419" t="s">
        <v>52</v>
      </c>
      <c r="D419">
        <v>1999</v>
      </c>
      <c r="E419" s="3">
        <v>97934389</v>
      </c>
    </row>
    <row r="420" spans="1:5" x14ac:dyDescent="0.25">
      <c r="A420" t="s">
        <v>155</v>
      </c>
      <c r="B420" t="s">
        <v>97</v>
      </c>
      <c r="C420" t="s">
        <v>52</v>
      </c>
      <c r="D420">
        <v>2000</v>
      </c>
      <c r="E420" s="3">
        <v>102972761</v>
      </c>
    </row>
    <row r="421" spans="1:5" x14ac:dyDescent="0.25">
      <c r="A421" t="s">
        <v>155</v>
      </c>
      <c r="B421" t="s">
        <v>97</v>
      </c>
      <c r="C421" t="s">
        <v>52</v>
      </c>
      <c r="D421">
        <v>2001</v>
      </c>
      <c r="E421" s="3">
        <v>105361455</v>
      </c>
    </row>
    <row r="422" spans="1:5" x14ac:dyDescent="0.25">
      <c r="A422" t="s">
        <v>155</v>
      </c>
      <c r="B422" t="s">
        <v>97</v>
      </c>
      <c r="C422" t="s">
        <v>52</v>
      </c>
      <c r="D422">
        <v>2002</v>
      </c>
      <c r="E422" s="3">
        <v>105000270</v>
      </c>
    </row>
    <row r="423" spans="1:5" x14ac:dyDescent="0.25">
      <c r="A423" t="s">
        <v>155</v>
      </c>
      <c r="B423" t="s">
        <v>97</v>
      </c>
      <c r="C423" t="s">
        <v>52</v>
      </c>
      <c r="D423">
        <v>2003</v>
      </c>
      <c r="E423" s="3">
        <v>109066557</v>
      </c>
    </row>
    <row r="424" spans="1:5" x14ac:dyDescent="0.25">
      <c r="A424" t="s">
        <v>155</v>
      </c>
      <c r="B424" t="s">
        <v>97</v>
      </c>
      <c r="C424" t="s">
        <v>52</v>
      </c>
      <c r="D424">
        <v>2004</v>
      </c>
      <c r="E424" s="3">
        <v>109484846</v>
      </c>
    </row>
    <row r="425" spans="1:5" x14ac:dyDescent="0.25">
      <c r="A425" t="s">
        <v>155</v>
      </c>
      <c r="B425" t="s">
        <v>97</v>
      </c>
      <c r="C425" t="s">
        <v>52</v>
      </c>
      <c r="D425">
        <v>2005</v>
      </c>
      <c r="E425" s="3">
        <v>113888813</v>
      </c>
    </row>
    <row r="426" spans="1:5" x14ac:dyDescent="0.25">
      <c r="A426" t="s">
        <v>155</v>
      </c>
      <c r="B426" t="s">
        <v>97</v>
      </c>
      <c r="C426" t="s">
        <v>52</v>
      </c>
      <c r="D426">
        <v>2006</v>
      </c>
      <c r="E426" s="3">
        <v>112419365</v>
      </c>
    </row>
    <row r="427" spans="1:5" x14ac:dyDescent="0.25">
      <c r="A427" t="s">
        <v>155</v>
      </c>
      <c r="B427" t="s">
        <v>97</v>
      </c>
      <c r="C427" t="s">
        <v>52</v>
      </c>
      <c r="D427">
        <v>2007</v>
      </c>
      <c r="E427" s="3">
        <v>114545452</v>
      </c>
    </row>
    <row r="428" spans="1:5" x14ac:dyDescent="0.25">
      <c r="A428" t="s">
        <v>155</v>
      </c>
      <c r="B428" t="s">
        <v>97</v>
      </c>
      <c r="C428" t="s">
        <v>52</v>
      </c>
      <c r="D428">
        <v>2008</v>
      </c>
      <c r="E428" s="3">
        <v>111080038</v>
      </c>
    </row>
    <row r="429" spans="1:5" x14ac:dyDescent="0.25">
      <c r="A429" t="s">
        <v>155</v>
      </c>
      <c r="B429" t="s">
        <v>97</v>
      </c>
      <c r="C429" t="s">
        <v>52</v>
      </c>
      <c r="D429">
        <v>2009</v>
      </c>
      <c r="E429" s="3">
        <v>104319483</v>
      </c>
    </row>
    <row r="430" spans="1:5" x14ac:dyDescent="0.25">
      <c r="A430" t="s">
        <v>155</v>
      </c>
      <c r="B430" t="s">
        <v>97</v>
      </c>
      <c r="C430" t="s">
        <v>52</v>
      </c>
      <c r="D430">
        <v>2010</v>
      </c>
      <c r="E430" s="3">
        <v>97354138</v>
      </c>
    </row>
    <row r="431" spans="1:5" x14ac:dyDescent="0.25">
      <c r="A431" t="s">
        <v>155</v>
      </c>
      <c r="B431" t="s">
        <v>97</v>
      </c>
      <c r="C431" t="s">
        <v>52</v>
      </c>
      <c r="D431">
        <v>2011</v>
      </c>
      <c r="E431" s="3">
        <v>94505223</v>
      </c>
    </row>
    <row r="432" spans="1:5" x14ac:dyDescent="0.25">
      <c r="A432" t="s">
        <v>155</v>
      </c>
      <c r="B432" t="s">
        <v>97</v>
      </c>
      <c r="C432" t="s">
        <v>52</v>
      </c>
      <c r="D432">
        <v>2012</v>
      </c>
      <c r="E432" s="3">
        <v>91392592</v>
      </c>
    </row>
    <row r="433" spans="1:5" x14ac:dyDescent="0.25">
      <c r="A433" t="s">
        <v>155</v>
      </c>
      <c r="B433" t="s">
        <v>97</v>
      </c>
      <c r="C433" t="s">
        <v>52</v>
      </c>
      <c r="D433">
        <v>2013</v>
      </c>
      <c r="E433" s="3">
        <v>81713258</v>
      </c>
    </row>
    <row r="434" spans="1:5" x14ac:dyDescent="0.25">
      <c r="A434" t="s">
        <v>155</v>
      </c>
      <c r="B434" t="s">
        <v>97</v>
      </c>
      <c r="C434" t="s">
        <v>52</v>
      </c>
      <c r="D434">
        <v>2014</v>
      </c>
      <c r="E434" s="3">
        <v>78635697</v>
      </c>
    </row>
    <row r="435" spans="1:5" x14ac:dyDescent="0.25">
      <c r="A435" t="s">
        <v>155</v>
      </c>
      <c r="B435" t="s">
        <v>97</v>
      </c>
      <c r="C435" t="s">
        <v>52</v>
      </c>
      <c r="D435">
        <v>2015</v>
      </c>
      <c r="E435" s="3">
        <v>74926667</v>
      </c>
    </row>
    <row r="436" spans="1:5" x14ac:dyDescent="0.25">
      <c r="A436" t="s">
        <v>155</v>
      </c>
      <c r="B436" t="s">
        <v>97</v>
      </c>
      <c r="C436" t="s">
        <v>52</v>
      </c>
      <c r="D436">
        <v>2016</v>
      </c>
      <c r="E436" s="3">
        <v>71359610</v>
      </c>
    </row>
    <row r="437" spans="1:5" x14ac:dyDescent="0.25">
      <c r="A437" t="s">
        <v>155</v>
      </c>
      <c r="B437" t="s">
        <v>97</v>
      </c>
      <c r="C437" t="s">
        <v>52</v>
      </c>
      <c r="D437">
        <v>2017</v>
      </c>
      <c r="E437" s="3">
        <v>74841752</v>
      </c>
    </row>
    <row r="438" spans="1:5" x14ac:dyDescent="0.25">
      <c r="A438" t="s">
        <v>155</v>
      </c>
      <c r="B438" t="s">
        <v>97</v>
      </c>
      <c r="C438" t="s">
        <v>52</v>
      </c>
      <c r="D438">
        <v>2018</v>
      </c>
      <c r="E438" s="3">
        <v>71778094</v>
      </c>
    </row>
    <row r="439" spans="1:5" x14ac:dyDescent="0.25">
      <c r="A439" t="s">
        <v>155</v>
      </c>
      <c r="B439" t="s">
        <v>97</v>
      </c>
      <c r="C439" t="s">
        <v>52</v>
      </c>
      <c r="D439">
        <v>2019</v>
      </c>
      <c r="E439" s="3">
        <v>65736325</v>
      </c>
    </row>
    <row r="440" spans="1:5" x14ac:dyDescent="0.25">
      <c r="A440" t="s">
        <v>155</v>
      </c>
      <c r="B440" t="s">
        <v>97</v>
      </c>
      <c r="C440" t="s">
        <v>52</v>
      </c>
      <c r="D440">
        <v>2020</v>
      </c>
      <c r="E440" s="3">
        <v>55576927</v>
      </c>
    </row>
    <row r="441" spans="1:5" x14ac:dyDescent="0.25">
      <c r="A441" t="s">
        <v>155</v>
      </c>
      <c r="B441" t="s">
        <v>97</v>
      </c>
      <c r="C441" t="s">
        <v>52</v>
      </c>
      <c r="D441">
        <v>2021</v>
      </c>
      <c r="E441" s="3">
        <v>57527911</v>
      </c>
    </row>
    <row r="442" spans="1:5" x14ac:dyDescent="0.25">
      <c r="A442" t="s">
        <v>155</v>
      </c>
      <c r="B442" t="s">
        <v>97</v>
      </c>
      <c r="C442" t="s">
        <v>52</v>
      </c>
      <c r="D442">
        <v>2022</v>
      </c>
      <c r="E442" s="3">
        <v>57609048</v>
      </c>
    </row>
    <row r="443" spans="1:5" x14ac:dyDescent="0.25">
      <c r="A443" t="s">
        <v>155</v>
      </c>
      <c r="B443" t="s">
        <v>97</v>
      </c>
      <c r="C443" t="s">
        <v>52</v>
      </c>
      <c r="D443">
        <v>2023</v>
      </c>
      <c r="E443" s="3">
        <v>51988223</v>
      </c>
    </row>
    <row r="444" spans="1:5" x14ac:dyDescent="0.25">
      <c r="A444" t="s">
        <v>155</v>
      </c>
      <c r="B444" t="s">
        <v>97</v>
      </c>
      <c r="C444" t="s">
        <v>62</v>
      </c>
      <c r="D444">
        <v>1990</v>
      </c>
      <c r="E444" s="3">
        <v>73427331</v>
      </c>
    </row>
    <row r="445" spans="1:5" x14ac:dyDescent="0.25">
      <c r="A445" t="s">
        <v>155</v>
      </c>
      <c r="B445" t="s">
        <v>97</v>
      </c>
      <c r="C445" t="s">
        <v>62</v>
      </c>
      <c r="D445">
        <v>1991</v>
      </c>
      <c r="E445" s="3">
        <v>69824897</v>
      </c>
    </row>
    <row r="446" spans="1:5" x14ac:dyDescent="0.25">
      <c r="A446" t="s">
        <v>155</v>
      </c>
      <c r="B446" t="s">
        <v>97</v>
      </c>
      <c r="C446" t="s">
        <v>62</v>
      </c>
      <c r="D446">
        <v>1992</v>
      </c>
      <c r="E446" s="3">
        <v>62280753</v>
      </c>
    </row>
    <row r="447" spans="1:5" x14ac:dyDescent="0.25">
      <c r="A447" t="s">
        <v>155</v>
      </c>
      <c r="B447" t="s">
        <v>97</v>
      </c>
      <c r="C447" t="s">
        <v>62</v>
      </c>
      <c r="D447">
        <v>1993</v>
      </c>
      <c r="E447" s="3">
        <v>62991353</v>
      </c>
    </row>
    <row r="448" spans="1:5" x14ac:dyDescent="0.25">
      <c r="A448" t="s">
        <v>155</v>
      </c>
      <c r="B448" t="s">
        <v>97</v>
      </c>
      <c r="C448" t="s">
        <v>62</v>
      </c>
      <c r="D448">
        <v>1994</v>
      </c>
      <c r="E448" s="3">
        <v>61880368</v>
      </c>
    </row>
    <row r="449" spans="1:5" x14ac:dyDescent="0.25">
      <c r="A449" t="s">
        <v>155</v>
      </c>
      <c r="B449" t="s">
        <v>97</v>
      </c>
      <c r="C449" t="s">
        <v>62</v>
      </c>
      <c r="D449">
        <v>1995</v>
      </c>
      <c r="E449" s="3">
        <v>61464127</v>
      </c>
    </row>
    <row r="450" spans="1:5" x14ac:dyDescent="0.25">
      <c r="A450" t="s">
        <v>155</v>
      </c>
      <c r="B450" t="s">
        <v>97</v>
      </c>
      <c r="C450" t="s">
        <v>62</v>
      </c>
      <c r="D450">
        <v>1996</v>
      </c>
      <c r="E450" s="3">
        <v>63083062</v>
      </c>
    </row>
    <row r="451" spans="1:5" x14ac:dyDescent="0.25">
      <c r="A451" t="s">
        <v>155</v>
      </c>
      <c r="B451" t="s">
        <v>97</v>
      </c>
      <c r="C451" t="s">
        <v>62</v>
      </c>
      <c r="D451">
        <v>1997</v>
      </c>
      <c r="E451" s="3">
        <v>61675956</v>
      </c>
    </row>
    <row r="452" spans="1:5" x14ac:dyDescent="0.25">
      <c r="A452" t="s">
        <v>155</v>
      </c>
      <c r="B452" t="s">
        <v>97</v>
      </c>
      <c r="C452" t="s">
        <v>62</v>
      </c>
      <c r="D452">
        <v>1998</v>
      </c>
      <c r="E452" s="3">
        <v>61255405</v>
      </c>
    </row>
    <row r="453" spans="1:5" x14ac:dyDescent="0.25">
      <c r="A453" t="s">
        <v>155</v>
      </c>
      <c r="B453" t="s">
        <v>97</v>
      </c>
      <c r="C453" t="s">
        <v>62</v>
      </c>
      <c r="D453">
        <v>1999</v>
      </c>
      <c r="E453" s="3">
        <v>61575155</v>
      </c>
    </row>
    <row r="454" spans="1:5" x14ac:dyDescent="0.25">
      <c r="A454" t="s">
        <v>155</v>
      </c>
      <c r="B454" t="s">
        <v>97</v>
      </c>
      <c r="C454" t="s">
        <v>62</v>
      </c>
      <c r="D454">
        <v>2000</v>
      </c>
      <c r="E454" s="3">
        <v>58244408</v>
      </c>
    </row>
    <row r="455" spans="1:5" x14ac:dyDescent="0.25">
      <c r="A455" t="s">
        <v>155</v>
      </c>
      <c r="B455" t="s">
        <v>97</v>
      </c>
      <c r="C455" t="s">
        <v>62</v>
      </c>
      <c r="D455">
        <v>2001</v>
      </c>
      <c r="E455" s="3">
        <v>59827754</v>
      </c>
    </row>
    <row r="456" spans="1:5" x14ac:dyDescent="0.25">
      <c r="A456" t="s">
        <v>155</v>
      </c>
      <c r="B456" t="s">
        <v>97</v>
      </c>
      <c r="C456" t="s">
        <v>62</v>
      </c>
      <c r="D456">
        <v>2002</v>
      </c>
      <c r="E456" s="3">
        <v>58841979</v>
      </c>
    </row>
    <row r="457" spans="1:5" x14ac:dyDescent="0.25">
      <c r="A457" t="s">
        <v>155</v>
      </c>
      <c r="B457" t="s">
        <v>97</v>
      </c>
      <c r="C457" t="s">
        <v>62</v>
      </c>
      <c r="D457">
        <v>2003</v>
      </c>
      <c r="E457" s="3">
        <v>61611247</v>
      </c>
    </row>
    <row r="458" spans="1:5" x14ac:dyDescent="0.25">
      <c r="A458" t="s">
        <v>155</v>
      </c>
      <c r="B458" t="s">
        <v>97</v>
      </c>
      <c r="C458" t="s">
        <v>62</v>
      </c>
      <c r="D458">
        <v>2004</v>
      </c>
      <c r="E458" s="3">
        <v>59984924</v>
      </c>
    </row>
    <row r="459" spans="1:5" x14ac:dyDescent="0.25">
      <c r="A459" t="s">
        <v>155</v>
      </c>
      <c r="B459" t="s">
        <v>97</v>
      </c>
      <c r="C459" t="s">
        <v>62</v>
      </c>
      <c r="D459">
        <v>2005</v>
      </c>
      <c r="E459" s="3">
        <v>60142081</v>
      </c>
    </row>
    <row r="460" spans="1:5" x14ac:dyDescent="0.25">
      <c r="A460" t="s">
        <v>155</v>
      </c>
      <c r="B460" t="s">
        <v>97</v>
      </c>
      <c r="C460" t="s">
        <v>62</v>
      </c>
      <c r="D460">
        <v>2006</v>
      </c>
      <c r="E460" s="3">
        <v>59528563</v>
      </c>
    </row>
    <row r="461" spans="1:5" x14ac:dyDescent="0.25">
      <c r="A461" t="s">
        <v>155</v>
      </c>
      <c r="B461" t="s">
        <v>97</v>
      </c>
      <c r="C461" t="s">
        <v>62</v>
      </c>
      <c r="D461">
        <v>2007</v>
      </c>
      <c r="E461" s="3">
        <v>58448585</v>
      </c>
    </row>
    <row r="462" spans="1:5" x14ac:dyDescent="0.25">
      <c r="A462" t="s">
        <v>155</v>
      </c>
      <c r="B462" t="s">
        <v>97</v>
      </c>
      <c r="C462" t="s">
        <v>62</v>
      </c>
      <c r="D462">
        <v>2008</v>
      </c>
      <c r="E462" s="3">
        <v>57184429</v>
      </c>
    </row>
    <row r="463" spans="1:5" x14ac:dyDescent="0.25">
      <c r="A463" t="s">
        <v>155</v>
      </c>
      <c r="B463" t="s">
        <v>97</v>
      </c>
      <c r="C463" t="s">
        <v>62</v>
      </c>
      <c r="D463">
        <v>2009</v>
      </c>
      <c r="E463" s="3">
        <v>51457527</v>
      </c>
    </row>
    <row r="464" spans="1:5" x14ac:dyDescent="0.25">
      <c r="A464" t="s">
        <v>155</v>
      </c>
      <c r="B464" t="s">
        <v>97</v>
      </c>
      <c r="C464" t="s">
        <v>62</v>
      </c>
      <c r="D464">
        <v>2010</v>
      </c>
      <c r="E464" s="3">
        <v>51992718</v>
      </c>
    </row>
    <row r="465" spans="1:5" x14ac:dyDescent="0.25">
      <c r="A465" t="s">
        <v>155</v>
      </c>
      <c r="B465" t="s">
        <v>97</v>
      </c>
      <c r="C465" t="s">
        <v>62</v>
      </c>
      <c r="D465">
        <v>2011</v>
      </c>
      <c r="E465" s="3">
        <v>50156010</v>
      </c>
    </row>
    <row r="466" spans="1:5" x14ac:dyDescent="0.25">
      <c r="A466" t="s">
        <v>155</v>
      </c>
      <c r="B466" t="s">
        <v>97</v>
      </c>
      <c r="C466" t="s">
        <v>62</v>
      </c>
      <c r="D466">
        <v>2012</v>
      </c>
      <c r="E466" s="3">
        <v>46720180</v>
      </c>
    </row>
    <row r="467" spans="1:5" x14ac:dyDescent="0.25">
      <c r="A467" t="s">
        <v>155</v>
      </c>
      <c r="B467" t="s">
        <v>97</v>
      </c>
      <c r="C467" t="s">
        <v>62</v>
      </c>
      <c r="D467">
        <v>2013</v>
      </c>
      <c r="E467" s="3">
        <v>43486529</v>
      </c>
    </row>
    <row r="468" spans="1:5" x14ac:dyDescent="0.25">
      <c r="A468" t="s">
        <v>155</v>
      </c>
      <c r="B468" t="s">
        <v>97</v>
      </c>
      <c r="C468" t="s">
        <v>62</v>
      </c>
      <c r="D468">
        <v>2014</v>
      </c>
      <c r="E468" s="3">
        <v>43638876</v>
      </c>
    </row>
    <row r="469" spans="1:5" x14ac:dyDescent="0.25">
      <c r="A469" t="s">
        <v>155</v>
      </c>
      <c r="B469" t="s">
        <v>97</v>
      </c>
      <c r="C469" t="s">
        <v>62</v>
      </c>
      <c r="D469">
        <v>2015</v>
      </c>
      <c r="E469" s="3">
        <v>46566912</v>
      </c>
    </row>
    <row r="470" spans="1:5" x14ac:dyDescent="0.25">
      <c r="A470" t="s">
        <v>155</v>
      </c>
      <c r="B470" t="s">
        <v>97</v>
      </c>
      <c r="C470" t="s">
        <v>62</v>
      </c>
      <c r="D470">
        <v>2016</v>
      </c>
      <c r="E470" s="3">
        <v>47039120</v>
      </c>
    </row>
    <row r="471" spans="1:5" x14ac:dyDescent="0.25">
      <c r="A471" t="s">
        <v>155</v>
      </c>
      <c r="B471" t="s">
        <v>97</v>
      </c>
      <c r="C471" t="s">
        <v>62</v>
      </c>
      <c r="D471">
        <v>2017</v>
      </c>
      <c r="E471" s="3">
        <v>49423522</v>
      </c>
    </row>
    <row r="472" spans="1:5" x14ac:dyDescent="0.25">
      <c r="A472" t="s">
        <v>155</v>
      </c>
      <c r="B472" t="s">
        <v>97</v>
      </c>
      <c r="C472" t="s">
        <v>62</v>
      </c>
      <c r="D472">
        <v>2018</v>
      </c>
      <c r="E472" s="3">
        <v>49366231</v>
      </c>
    </row>
    <row r="473" spans="1:5" x14ac:dyDescent="0.25">
      <c r="A473" t="s">
        <v>155</v>
      </c>
      <c r="B473" t="s">
        <v>97</v>
      </c>
      <c r="C473" t="s">
        <v>62</v>
      </c>
      <c r="D473">
        <v>2019</v>
      </c>
      <c r="E473" s="3">
        <v>49158952</v>
      </c>
    </row>
    <row r="474" spans="1:5" x14ac:dyDescent="0.25">
      <c r="A474" t="s">
        <v>155</v>
      </c>
      <c r="B474" t="s">
        <v>97</v>
      </c>
      <c r="C474" t="s">
        <v>62</v>
      </c>
      <c r="D474">
        <v>2020</v>
      </c>
      <c r="E474" s="3">
        <v>47105319</v>
      </c>
    </row>
    <row r="475" spans="1:5" x14ac:dyDescent="0.25">
      <c r="A475" t="s">
        <v>155</v>
      </c>
      <c r="B475" t="s">
        <v>97</v>
      </c>
      <c r="C475" t="s">
        <v>62</v>
      </c>
      <c r="D475">
        <v>2021</v>
      </c>
      <c r="E475" s="3">
        <v>48326281</v>
      </c>
    </row>
    <row r="476" spans="1:5" x14ac:dyDescent="0.25">
      <c r="A476" t="s">
        <v>155</v>
      </c>
      <c r="B476" t="s">
        <v>97</v>
      </c>
      <c r="C476" t="s">
        <v>62</v>
      </c>
      <c r="D476">
        <v>2022</v>
      </c>
      <c r="E476" s="3">
        <v>45267341</v>
      </c>
    </row>
    <row r="477" spans="1:5" x14ac:dyDescent="0.25">
      <c r="A477" t="s">
        <v>155</v>
      </c>
      <c r="B477" t="s">
        <v>97</v>
      </c>
      <c r="C477" t="s">
        <v>62</v>
      </c>
      <c r="D477">
        <v>2023</v>
      </c>
      <c r="E477" s="3">
        <v>40343866</v>
      </c>
    </row>
    <row r="478" spans="1:5" x14ac:dyDescent="0.25">
      <c r="A478" t="s">
        <v>155</v>
      </c>
      <c r="B478" t="s">
        <v>97</v>
      </c>
      <c r="C478" t="s">
        <v>73</v>
      </c>
      <c r="D478">
        <v>1990</v>
      </c>
      <c r="E478" s="3">
        <v>2221979</v>
      </c>
    </row>
    <row r="479" spans="1:5" x14ac:dyDescent="0.25">
      <c r="A479" t="s">
        <v>155</v>
      </c>
      <c r="B479" t="s">
        <v>97</v>
      </c>
      <c r="C479" t="s">
        <v>73</v>
      </c>
      <c r="D479">
        <v>1991</v>
      </c>
      <c r="E479" s="3">
        <v>2103066</v>
      </c>
    </row>
    <row r="480" spans="1:5" x14ac:dyDescent="0.25">
      <c r="A480" t="s">
        <v>155</v>
      </c>
      <c r="B480" t="s">
        <v>97</v>
      </c>
      <c r="C480" t="s">
        <v>73</v>
      </c>
      <c r="D480">
        <v>1992</v>
      </c>
      <c r="E480" s="3">
        <v>2249322</v>
      </c>
    </row>
    <row r="481" spans="1:5" x14ac:dyDescent="0.25">
      <c r="A481" t="s">
        <v>155</v>
      </c>
      <c r="B481" t="s">
        <v>97</v>
      </c>
      <c r="C481" t="s">
        <v>73</v>
      </c>
      <c r="D481">
        <v>1993</v>
      </c>
      <c r="E481" s="3">
        <v>2400140</v>
      </c>
    </row>
    <row r="482" spans="1:5" x14ac:dyDescent="0.25">
      <c r="A482" t="s">
        <v>155</v>
      </c>
      <c r="B482" t="s">
        <v>97</v>
      </c>
      <c r="C482" t="s">
        <v>73</v>
      </c>
      <c r="D482">
        <v>1994</v>
      </c>
      <c r="E482" s="3">
        <v>2349279</v>
      </c>
    </row>
    <row r="483" spans="1:5" x14ac:dyDescent="0.25">
      <c r="A483" t="s">
        <v>155</v>
      </c>
      <c r="B483" t="s">
        <v>97</v>
      </c>
      <c r="C483" t="s">
        <v>73</v>
      </c>
      <c r="D483">
        <v>1995</v>
      </c>
      <c r="E483" s="3">
        <v>2468948</v>
      </c>
    </row>
    <row r="484" spans="1:5" x14ac:dyDescent="0.25">
      <c r="A484" t="s">
        <v>155</v>
      </c>
      <c r="B484" t="s">
        <v>97</v>
      </c>
      <c r="C484" t="s">
        <v>73</v>
      </c>
      <c r="D484">
        <v>1996</v>
      </c>
      <c r="E484" s="3">
        <v>2523004</v>
      </c>
    </row>
    <row r="485" spans="1:5" x14ac:dyDescent="0.25">
      <c r="A485" t="s">
        <v>155</v>
      </c>
      <c r="B485" t="s">
        <v>97</v>
      </c>
      <c r="C485" t="s">
        <v>73</v>
      </c>
      <c r="D485">
        <v>1997</v>
      </c>
      <c r="E485" s="3">
        <v>2618382</v>
      </c>
    </row>
    <row r="486" spans="1:5" x14ac:dyDescent="0.25">
      <c r="A486" t="s">
        <v>155</v>
      </c>
      <c r="B486" t="s">
        <v>97</v>
      </c>
      <c r="C486" t="s">
        <v>73</v>
      </c>
      <c r="D486">
        <v>1998</v>
      </c>
      <c r="E486" s="3">
        <v>2638281</v>
      </c>
    </row>
    <row r="487" spans="1:5" x14ac:dyDescent="0.25">
      <c r="A487" t="s">
        <v>155</v>
      </c>
      <c r="B487" t="s">
        <v>97</v>
      </c>
      <c r="C487" t="s">
        <v>73</v>
      </c>
      <c r="D487">
        <v>1999</v>
      </c>
      <c r="E487" s="3">
        <v>2840944</v>
      </c>
    </row>
    <row r="488" spans="1:5" x14ac:dyDescent="0.25">
      <c r="A488" t="s">
        <v>155</v>
      </c>
      <c r="B488" t="s">
        <v>97</v>
      </c>
      <c r="C488" t="s">
        <v>73</v>
      </c>
      <c r="D488">
        <v>2000</v>
      </c>
      <c r="E488" s="3">
        <v>2932741</v>
      </c>
    </row>
    <row r="489" spans="1:5" x14ac:dyDescent="0.25">
      <c r="A489" t="s">
        <v>155</v>
      </c>
      <c r="B489" t="s">
        <v>97</v>
      </c>
      <c r="C489" t="s">
        <v>73</v>
      </c>
      <c r="D489">
        <v>2001</v>
      </c>
      <c r="E489" s="3">
        <v>2864992</v>
      </c>
    </row>
    <row r="490" spans="1:5" x14ac:dyDescent="0.25">
      <c r="A490" t="s">
        <v>155</v>
      </c>
      <c r="B490" t="s">
        <v>97</v>
      </c>
      <c r="C490" t="s">
        <v>73</v>
      </c>
      <c r="D490">
        <v>2002</v>
      </c>
      <c r="E490" s="3">
        <v>2991995</v>
      </c>
    </row>
    <row r="491" spans="1:5" x14ac:dyDescent="0.25">
      <c r="A491" t="s">
        <v>155</v>
      </c>
      <c r="B491" t="s">
        <v>97</v>
      </c>
      <c r="C491" t="s">
        <v>73</v>
      </c>
      <c r="D491">
        <v>2003</v>
      </c>
      <c r="E491" s="3">
        <v>2985437</v>
      </c>
    </row>
    <row r="492" spans="1:5" x14ac:dyDescent="0.25">
      <c r="A492" t="s">
        <v>155</v>
      </c>
      <c r="B492" t="s">
        <v>97</v>
      </c>
      <c r="C492" t="s">
        <v>73</v>
      </c>
      <c r="D492">
        <v>2004</v>
      </c>
      <c r="E492" s="3">
        <v>3107170</v>
      </c>
    </row>
    <row r="493" spans="1:5" x14ac:dyDescent="0.25">
      <c r="A493" t="s">
        <v>155</v>
      </c>
      <c r="B493" t="s">
        <v>97</v>
      </c>
      <c r="C493" t="s">
        <v>73</v>
      </c>
      <c r="D493">
        <v>2005</v>
      </c>
      <c r="E493" s="3">
        <v>2976360</v>
      </c>
    </row>
    <row r="494" spans="1:5" x14ac:dyDescent="0.25">
      <c r="A494" t="s">
        <v>155</v>
      </c>
      <c r="B494" t="s">
        <v>97</v>
      </c>
      <c r="C494" t="s">
        <v>73</v>
      </c>
      <c r="D494">
        <v>2006</v>
      </c>
      <c r="E494" s="3">
        <v>3154382</v>
      </c>
    </row>
    <row r="495" spans="1:5" x14ac:dyDescent="0.25">
      <c r="A495" t="s">
        <v>155</v>
      </c>
      <c r="B495" t="s">
        <v>97</v>
      </c>
      <c r="C495" t="s">
        <v>73</v>
      </c>
      <c r="D495">
        <v>2007</v>
      </c>
      <c r="E495" s="3">
        <v>3494320</v>
      </c>
    </row>
    <row r="496" spans="1:5" x14ac:dyDescent="0.25">
      <c r="A496" t="s">
        <v>155</v>
      </c>
      <c r="B496" t="s">
        <v>97</v>
      </c>
      <c r="C496" t="s">
        <v>73</v>
      </c>
      <c r="D496">
        <v>2008</v>
      </c>
      <c r="E496" s="3">
        <v>3811488</v>
      </c>
    </row>
    <row r="497" spans="1:5" x14ac:dyDescent="0.25">
      <c r="A497" t="s">
        <v>155</v>
      </c>
      <c r="B497" t="s">
        <v>97</v>
      </c>
      <c r="C497" t="s">
        <v>73</v>
      </c>
      <c r="D497">
        <v>2009</v>
      </c>
      <c r="E497" s="3">
        <v>3730449</v>
      </c>
    </row>
    <row r="498" spans="1:5" x14ac:dyDescent="0.25">
      <c r="A498" t="s">
        <v>155</v>
      </c>
      <c r="B498" t="s">
        <v>97</v>
      </c>
      <c r="C498" t="s">
        <v>73</v>
      </c>
      <c r="D498">
        <v>2010</v>
      </c>
      <c r="E498" s="3">
        <v>3626637</v>
      </c>
    </row>
    <row r="499" spans="1:5" x14ac:dyDescent="0.25">
      <c r="A499" t="s">
        <v>155</v>
      </c>
      <c r="B499" t="s">
        <v>97</v>
      </c>
      <c r="C499" t="s">
        <v>73</v>
      </c>
      <c r="D499">
        <v>2011</v>
      </c>
      <c r="E499" s="3">
        <v>3503479</v>
      </c>
    </row>
    <row r="500" spans="1:5" x14ac:dyDescent="0.25">
      <c r="A500" t="s">
        <v>155</v>
      </c>
      <c r="B500" t="s">
        <v>97</v>
      </c>
      <c r="C500" t="s">
        <v>73</v>
      </c>
      <c r="D500">
        <v>2012</v>
      </c>
      <c r="E500" s="3">
        <v>3499153</v>
      </c>
    </row>
    <row r="501" spans="1:5" x14ac:dyDescent="0.25">
      <c r="A501" t="s">
        <v>155</v>
      </c>
      <c r="B501" t="s">
        <v>97</v>
      </c>
      <c r="C501" t="s">
        <v>73</v>
      </c>
      <c r="D501">
        <v>2013</v>
      </c>
      <c r="E501" s="3">
        <v>3488797</v>
      </c>
    </row>
    <row r="502" spans="1:5" x14ac:dyDescent="0.25">
      <c r="A502" t="s">
        <v>155</v>
      </c>
      <c r="B502" t="s">
        <v>97</v>
      </c>
      <c r="C502" t="s">
        <v>73</v>
      </c>
      <c r="D502">
        <v>2014</v>
      </c>
      <c r="E502" s="3">
        <v>3445281</v>
      </c>
    </row>
    <row r="503" spans="1:5" x14ac:dyDescent="0.25">
      <c r="A503" t="s">
        <v>155</v>
      </c>
      <c r="B503" t="s">
        <v>97</v>
      </c>
      <c r="C503" t="s">
        <v>73</v>
      </c>
      <c r="D503">
        <v>2015</v>
      </c>
      <c r="E503" s="3">
        <v>3541014</v>
      </c>
    </row>
    <row r="504" spans="1:5" x14ac:dyDescent="0.25">
      <c r="A504" t="s">
        <v>155</v>
      </c>
      <c r="B504" t="s">
        <v>97</v>
      </c>
      <c r="C504" t="s">
        <v>73</v>
      </c>
      <c r="D504">
        <v>2016</v>
      </c>
      <c r="E504" s="3">
        <v>3493663</v>
      </c>
    </row>
    <row r="505" spans="1:5" x14ac:dyDescent="0.25">
      <c r="A505" t="s">
        <v>155</v>
      </c>
      <c r="B505" t="s">
        <v>97</v>
      </c>
      <c r="C505" t="s">
        <v>73</v>
      </c>
      <c r="D505">
        <v>2017</v>
      </c>
      <c r="E505" s="3">
        <v>3610949</v>
      </c>
    </row>
    <row r="506" spans="1:5" x14ac:dyDescent="0.25">
      <c r="A506" t="s">
        <v>155</v>
      </c>
      <c r="B506" t="s">
        <v>97</v>
      </c>
      <c r="C506" t="s">
        <v>73</v>
      </c>
      <c r="D506">
        <v>2018</v>
      </c>
      <c r="E506" s="3">
        <v>3665355</v>
      </c>
    </row>
    <row r="507" spans="1:5" x14ac:dyDescent="0.25">
      <c r="A507" t="s">
        <v>155</v>
      </c>
      <c r="B507" t="s">
        <v>97</v>
      </c>
      <c r="C507" t="s">
        <v>73</v>
      </c>
      <c r="D507">
        <v>2019</v>
      </c>
      <c r="E507" s="3">
        <v>3552640</v>
      </c>
    </row>
    <row r="508" spans="1:5" x14ac:dyDescent="0.25">
      <c r="A508" t="s">
        <v>155</v>
      </c>
      <c r="B508" t="s">
        <v>97</v>
      </c>
      <c r="C508" t="s">
        <v>73</v>
      </c>
      <c r="D508">
        <v>2020</v>
      </c>
      <c r="E508" s="3">
        <v>3338906</v>
      </c>
    </row>
    <row r="509" spans="1:5" x14ac:dyDescent="0.25">
      <c r="A509" t="s">
        <v>155</v>
      </c>
      <c r="B509" t="s">
        <v>97</v>
      </c>
      <c r="C509" t="s">
        <v>73</v>
      </c>
      <c r="D509">
        <v>2021</v>
      </c>
      <c r="E509" s="3">
        <v>3490635</v>
      </c>
    </row>
    <row r="510" spans="1:5" x14ac:dyDescent="0.25">
      <c r="A510" t="s">
        <v>155</v>
      </c>
      <c r="B510" t="s">
        <v>97</v>
      </c>
      <c r="C510" t="s">
        <v>73</v>
      </c>
      <c r="D510">
        <v>2022</v>
      </c>
      <c r="E510" s="3">
        <v>3597685</v>
      </c>
    </row>
    <row r="511" spans="1:5" x14ac:dyDescent="0.25">
      <c r="A511" t="s">
        <v>155</v>
      </c>
      <c r="B511" t="s">
        <v>97</v>
      </c>
      <c r="C511" t="s">
        <v>73</v>
      </c>
      <c r="D511">
        <v>2023</v>
      </c>
      <c r="E511" s="3">
        <v>3508235</v>
      </c>
    </row>
    <row r="512" spans="1:5" x14ac:dyDescent="0.25">
      <c r="A512" t="s">
        <v>155</v>
      </c>
      <c r="B512" t="s">
        <v>97</v>
      </c>
      <c r="C512" t="s">
        <v>50</v>
      </c>
      <c r="D512">
        <v>1990</v>
      </c>
      <c r="E512" s="3">
        <v>32945300</v>
      </c>
    </row>
    <row r="513" spans="1:5" x14ac:dyDescent="0.25">
      <c r="A513" t="s">
        <v>155</v>
      </c>
      <c r="B513" t="s">
        <v>97</v>
      </c>
      <c r="C513" t="s">
        <v>50</v>
      </c>
      <c r="D513">
        <v>1991</v>
      </c>
      <c r="E513" s="3">
        <v>33675165</v>
      </c>
    </row>
    <row r="514" spans="1:5" x14ac:dyDescent="0.25">
      <c r="A514" t="s">
        <v>155</v>
      </c>
      <c r="B514" t="s">
        <v>97</v>
      </c>
      <c r="C514" t="s">
        <v>50</v>
      </c>
      <c r="D514">
        <v>1992</v>
      </c>
      <c r="E514" s="3">
        <v>33496133</v>
      </c>
    </row>
    <row r="515" spans="1:5" x14ac:dyDescent="0.25">
      <c r="A515" t="s">
        <v>155</v>
      </c>
      <c r="B515" t="s">
        <v>97</v>
      </c>
      <c r="C515" t="s">
        <v>50</v>
      </c>
      <c r="D515">
        <v>1993</v>
      </c>
      <c r="E515" s="3">
        <v>33717149</v>
      </c>
    </row>
    <row r="516" spans="1:5" x14ac:dyDescent="0.25">
      <c r="A516" t="s">
        <v>155</v>
      </c>
      <c r="B516" t="s">
        <v>97</v>
      </c>
      <c r="C516" t="s">
        <v>50</v>
      </c>
      <c r="D516">
        <v>1994</v>
      </c>
      <c r="E516" s="3">
        <v>34838994</v>
      </c>
    </row>
    <row r="517" spans="1:5" x14ac:dyDescent="0.25">
      <c r="A517" t="s">
        <v>155</v>
      </c>
      <c r="B517" t="s">
        <v>97</v>
      </c>
      <c r="C517" t="s">
        <v>50</v>
      </c>
      <c r="D517">
        <v>1995</v>
      </c>
      <c r="E517" s="3">
        <v>35853360</v>
      </c>
    </row>
    <row r="518" spans="1:5" x14ac:dyDescent="0.25">
      <c r="A518" t="s">
        <v>155</v>
      </c>
      <c r="B518" t="s">
        <v>97</v>
      </c>
      <c r="C518" t="s">
        <v>50</v>
      </c>
      <c r="D518">
        <v>1996</v>
      </c>
      <c r="E518" s="3">
        <v>37469465</v>
      </c>
    </row>
    <row r="519" spans="1:5" x14ac:dyDescent="0.25">
      <c r="A519" t="s">
        <v>155</v>
      </c>
      <c r="B519" t="s">
        <v>97</v>
      </c>
      <c r="C519" t="s">
        <v>50</v>
      </c>
      <c r="D519">
        <v>1997</v>
      </c>
      <c r="E519" s="3">
        <v>38804936</v>
      </c>
    </row>
    <row r="520" spans="1:5" x14ac:dyDescent="0.25">
      <c r="A520" t="s">
        <v>155</v>
      </c>
      <c r="B520" t="s">
        <v>97</v>
      </c>
      <c r="C520" t="s">
        <v>50</v>
      </c>
      <c r="D520">
        <v>1998</v>
      </c>
      <c r="E520" s="3">
        <v>40708441</v>
      </c>
    </row>
    <row r="521" spans="1:5" x14ac:dyDescent="0.25">
      <c r="A521" t="s">
        <v>155</v>
      </c>
      <c r="B521" t="s">
        <v>97</v>
      </c>
      <c r="C521" t="s">
        <v>50</v>
      </c>
      <c r="D521">
        <v>1999</v>
      </c>
      <c r="E521" s="3">
        <v>42440315</v>
      </c>
    </row>
    <row r="522" spans="1:5" x14ac:dyDescent="0.25">
      <c r="A522" t="s">
        <v>155</v>
      </c>
      <c r="B522" t="s">
        <v>97</v>
      </c>
      <c r="C522" t="s">
        <v>50</v>
      </c>
      <c r="D522">
        <v>2000</v>
      </c>
      <c r="E522" s="3">
        <v>45249517</v>
      </c>
    </row>
    <row r="523" spans="1:5" x14ac:dyDescent="0.25">
      <c r="A523" t="s">
        <v>155</v>
      </c>
      <c r="B523" t="s">
        <v>97</v>
      </c>
      <c r="C523" t="s">
        <v>50</v>
      </c>
      <c r="D523">
        <v>2001</v>
      </c>
      <c r="E523" s="3">
        <v>47607712</v>
      </c>
    </row>
    <row r="524" spans="1:5" x14ac:dyDescent="0.25">
      <c r="A524" t="s">
        <v>155</v>
      </c>
      <c r="B524" t="s">
        <v>97</v>
      </c>
      <c r="C524" t="s">
        <v>50</v>
      </c>
      <c r="D524">
        <v>2002</v>
      </c>
      <c r="E524" s="3">
        <v>46081388</v>
      </c>
    </row>
    <row r="525" spans="1:5" x14ac:dyDescent="0.25">
      <c r="A525" t="s">
        <v>155</v>
      </c>
      <c r="B525" t="s">
        <v>97</v>
      </c>
      <c r="C525" t="s">
        <v>50</v>
      </c>
      <c r="D525">
        <v>2003</v>
      </c>
      <c r="E525" s="3">
        <v>45683965</v>
      </c>
    </row>
    <row r="526" spans="1:5" x14ac:dyDescent="0.25">
      <c r="A526" t="s">
        <v>155</v>
      </c>
      <c r="B526" t="s">
        <v>97</v>
      </c>
      <c r="C526" t="s">
        <v>50</v>
      </c>
      <c r="D526">
        <v>2004</v>
      </c>
      <c r="E526" s="3">
        <v>46166737</v>
      </c>
    </row>
    <row r="527" spans="1:5" x14ac:dyDescent="0.25">
      <c r="A527" t="s">
        <v>155</v>
      </c>
      <c r="B527" t="s">
        <v>97</v>
      </c>
      <c r="C527" t="s">
        <v>50</v>
      </c>
      <c r="D527">
        <v>2005</v>
      </c>
      <c r="E527" s="3">
        <v>48152991</v>
      </c>
    </row>
    <row r="528" spans="1:5" x14ac:dyDescent="0.25">
      <c r="A528" t="s">
        <v>155</v>
      </c>
      <c r="B528" t="s">
        <v>97</v>
      </c>
      <c r="C528" t="s">
        <v>50</v>
      </c>
      <c r="D528">
        <v>2006</v>
      </c>
      <c r="E528" s="3">
        <v>47597387</v>
      </c>
    </row>
    <row r="529" spans="1:5" x14ac:dyDescent="0.25">
      <c r="A529" t="s">
        <v>155</v>
      </c>
      <c r="B529" t="s">
        <v>97</v>
      </c>
      <c r="C529" t="s">
        <v>50</v>
      </c>
      <c r="D529">
        <v>2007</v>
      </c>
      <c r="E529" s="3">
        <v>47658193</v>
      </c>
    </row>
    <row r="530" spans="1:5" x14ac:dyDescent="0.25">
      <c r="A530" t="s">
        <v>155</v>
      </c>
      <c r="B530" t="s">
        <v>97</v>
      </c>
      <c r="C530" t="s">
        <v>50</v>
      </c>
      <c r="D530">
        <v>2008</v>
      </c>
      <c r="E530" s="3">
        <v>47361075</v>
      </c>
    </row>
    <row r="531" spans="1:5" x14ac:dyDescent="0.25">
      <c r="A531" t="s">
        <v>155</v>
      </c>
      <c r="B531" t="s">
        <v>97</v>
      </c>
      <c r="C531" t="s">
        <v>50</v>
      </c>
      <c r="D531">
        <v>2009</v>
      </c>
      <c r="E531" s="3">
        <v>42177069</v>
      </c>
    </row>
    <row r="532" spans="1:5" x14ac:dyDescent="0.25">
      <c r="A532" t="s">
        <v>155</v>
      </c>
      <c r="B532" t="s">
        <v>97</v>
      </c>
      <c r="C532" t="s">
        <v>50</v>
      </c>
      <c r="D532">
        <v>2010</v>
      </c>
      <c r="E532" s="3">
        <v>41790903</v>
      </c>
    </row>
    <row r="533" spans="1:5" x14ac:dyDescent="0.25">
      <c r="A533" t="s">
        <v>155</v>
      </c>
      <c r="B533" t="s">
        <v>97</v>
      </c>
      <c r="C533" t="s">
        <v>50</v>
      </c>
      <c r="D533">
        <v>2011</v>
      </c>
      <c r="E533" s="3">
        <v>38054389</v>
      </c>
    </row>
    <row r="534" spans="1:5" x14ac:dyDescent="0.25">
      <c r="A534" t="s">
        <v>155</v>
      </c>
      <c r="B534" t="s">
        <v>97</v>
      </c>
      <c r="C534" t="s">
        <v>50</v>
      </c>
      <c r="D534">
        <v>2012</v>
      </c>
      <c r="E534" s="3">
        <v>38223918</v>
      </c>
    </row>
    <row r="535" spans="1:5" x14ac:dyDescent="0.25">
      <c r="A535" t="s">
        <v>155</v>
      </c>
      <c r="B535" t="s">
        <v>97</v>
      </c>
      <c r="C535" t="s">
        <v>50</v>
      </c>
      <c r="D535">
        <v>2013</v>
      </c>
      <c r="E535" s="3">
        <v>37278706</v>
      </c>
    </row>
    <row r="536" spans="1:5" x14ac:dyDescent="0.25">
      <c r="A536" t="s">
        <v>155</v>
      </c>
      <c r="B536" t="s">
        <v>97</v>
      </c>
      <c r="C536" t="s">
        <v>50</v>
      </c>
      <c r="D536">
        <v>2014</v>
      </c>
      <c r="E536" s="3">
        <v>36849876</v>
      </c>
    </row>
    <row r="537" spans="1:5" x14ac:dyDescent="0.25">
      <c r="A537" t="s">
        <v>155</v>
      </c>
      <c r="B537" t="s">
        <v>97</v>
      </c>
      <c r="C537" t="s">
        <v>50</v>
      </c>
      <c r="D537">
        <v>2015</v>
      </c>
      <c r="E537" s="3">
        <v>38715396</v>
      </c>
    </row>
    <row r="538" spans="1:5" x14ac:dyDescent="0.25">
      <c r="A538" t="s">
        <v>155</v>
      </c>
      <c r="B538" t="s">
        <v>97</v>
      </c>
      <c r="C538" t="s">
        <v>50</v>
      </c>
      <c r="D538">
        <v>2016</v>
      </c>
      <c r="E538" s="3">
        <v>40369022</v>
      </c>
    </row>
    <row r="539" spans="1:5" x14ac:dyDescent="0.25">
      <c r="A539" t="s">
        <v>155</v>
      </c>
      <c r="B539" t="s">
        <v>97</v>
      </c>
      <c r="C539" t="s">
        <v>50</v>
      </c>
      <c r="D539">
        <v>2017</v>
      </c>
      <c r="E539" s="3">
        <v>39040447</v>
      </c>
    </row>
    <row r="540" spans="1:5" x14ac:dyDescent="0.25">
      <c r="A540" t="s">
        <v>155</v>
      </c>
      <c r="B540" t="s">
        <v>97</v>
      </c>
      <c r="C540" t="s">
        <v>50</v>
      </c>
      <c r="D540">
        <v>2018</v>
      </c>
      <c r="E540" s="3">
        <v>38922365</v>
      </c>
    </row>
    <row r="541" spans="1:5" x14ac:dyDescent="0.25">
      <c r="A541" t="s">
        <v>155</v>
      </c>
      <c r="B541" t="s">
        <v>97</v>
      </c>
      <c r="C541" t="s">
        <v>50</v>
      </c>
      <c r="D541">
        <v>2019</v>
      </c>
      <c r="E541" s="3">
        <v>37199836</v>
      </c>
    </row>
    <row r="542" spans="1:5" x14ac:dyDescent="0.25">
      <c r="A542" t="s">
        <v>155</v>
      </c>
      <c r="B542" t="s">
        <v>97</v>
      </c>
      <c r="C542" t="s">
        <v>50</v>
      </c>
      <c r="D542">
        <v>2020</v>
      </c>
      <c r="E542" s="3">
        <v>35052567</v>
      </c>
    </row>
    <row r="543" spans="1:5" x14ac:dyDescent="0.25">
      <c r="A543" t="s">
        <v>155</v>
      </c>
      <c r="B543" t="s">
        <v>97</v>
      </c>
      <c r="C543" t="s">
        <v>50</v>
      </c>
      <c r="D543">
        <v>2021</v>
      </c>
      <c r="E543" s="3">
        <v>37473683</v>
      </c>
    </row>
    <row r="544" spans="1:5" x14ac:dyDescent="0.25">
      <c r="A544" t="s">
        <v>155</v>
      </c>
      <c r="B544" t="s">
        <v>97</v>
      </c>
      <c r="C544" t="s">
        <v>50</v>
      </c>
      <c r="D544">
        <v>2022</v>
      </c>
      <c r="E544" s="3">
        <v>36675670</v>
      </c>
    </row>
    <row r="545" spans="1:5" x14ac:dyDescent="0.25">
      <c r="A545" t="s">
        <v>155</v>
      </c>
      <c r="B545" t="s">
        <v>97</v>
      </c>
      <c r="C545" t="s">
        <v>50</v>
      </c>
      <c r="D545">
        <v>2023</v>
      </c>
      <c r="E545" s="3">
        <v>33567940</v>
      </c>
    </row>
    <row r="546" spans="1:5" x14ac:dyDescent="0.25">
      <c r="A546" t="s">
        <v>155</v>
      </c>
      <c r="B546" t="s">
        <v>97</v>
      </c>
      <c r="C546" t="s">
        <v>56</v>
      </c>
      <c r="D546">
        <v>1990</v>
      </c>
      <c r="E546" s="3">
        <v>439599529</v>
      </c>
    </row>
    <row r="547" spans="1:5" x14ac:dyDescent="0.25">
      <c r="A547" t="s">
        <v>155</v>
      </c>
      <c r="B547" t="s">
        <v>97</v>
      </c>
      <c r="C547" t="s">
        <v>56</v>
      </c>
      <c r="D547">
        <v>1991</v>
      </c>
      <c r="E547" s="3">
        <v>439142476</v>
      </c>
    </row>
    <row r="548" spans="1:5" x14ac:dyDescent="0.25">
      <c r="A548" t="s">
        <v>155</v>
      </c>
      <c r="B548" t="s">
        <v>97</v>
      </c>
      <c r="C548" t="s">
        <v>56</v>
      </c>
      <c r="D548">
        <v>1992</v>
      </c>
      <c r="E548" s="3">
        <v>439366461</v>
      </c>
    </row>
    <row r="549" spans="1:5" x14ac:dyDescent="0.25">
      <c r="A549" t="s">
        <v>155</v>
      </c>
      <c r="B549" t="s">
        <v>97</v>
      </c>
      <c r="C549" t="s">
        <v>56</v>
      </c>
      <c r="D549">
        <v>1993</v>
      </c>
      <c r="E549" s="3">
        <v>431660327</v>
      </c>
    </row>
    <row r="550" spans="1:5" x14ac:dyDescent="0.25">
      <c r="A550" t="s">
        <v>155</v>
      </c>
      <c r="B550" t="s">
        <v>97</v>
      </c>
      <c r="C550" t="s">
        <v>56</v>
      </c>
      <c r="D550">
        <v>1994</v>
      </c>
      <c r="E550" s="3">
        <v>425861559</v>
      </c>
    </row>
    <row r="551" spans="1:5" x14ac:dyDescent="0.25">
      <c r="A551" t="s">
        <v>155</v>
      </c>
      <c r="B551" t="s">
        <v>97</v>
      </c>
      <c r="C551" t="s">
        <v>56</v>
      </c>
      <c r="D551">
        <v>1995</v>
      </c>
      <c r="E551" s="3">
        <v>449891737</v>
      </c>
    </row>
    <row r="552" spans="1:5" x14ac:dyDescent="0.25">
      <c r="A552" t="s">
        <v>155</v>
      </c>
      <c r="B552" t="s">
        <v>97</v>
      </c>
      <c r="C552" t="s">
        <v>56</v>
      </c>
      <c r="D552">
        <v>1996</v>
      </c>
      <c r="E552" s="3">
        <v>444096419</v>
      </c>
    </row>
    <row r="553" spans="1:5" x14ac:dyDescent="0.25">
      <c r="A553" t="s">
        <v>155</v>
      </c>
      <c r="B553" t="s">
        <v>97</v>
      </c>
      <c r="C553" t="s">
        <v>56</v>
      </c>
      <c r="D553">
        <v>1997</v>
      </c>
      <c r="E553" s="3">
        <v>449824737</v>
      </c>
    </row>
    <row r="554" spans="1:5" x14ac:dyDescent="0.25">
      <c r="A554" t="s">
        <v>155</v>
      </c>
      <c r="B554" t="s">
        <v>97</v>
      </c>
      <c r="C554" t="s">
        <v>56</v>
      </c>
      <c r="D554">
        <v>1998</v>
      </c>
      <c r="E554" s="3">
        <v>462036235</v>
      </c>
    </row>
    <row r="555" spans="1:5" x14ac:dyDescent="0.25">
      <c r="A555" t="s">
        <v>155</v>
      </c>
      <c r="B555" t="s">
        <v>97</v>
      </c>
      <c r="C555" t="s">
        <v>56</v>
      </c>
      <c r="D555">
        <v>1999</v>
      </c>
      <c r="E555" s="3">
        <v>466722058</v>
      </c>
    </row>
    <row r="556" spans="1:5" x14ac:dyDescent="0.25">
      <c r="A556" t="s">
        <v>155</v>
      </c>
      <c r="B556" t="s">
        <v>97</v>
      </c>
      <c r="C556" t="s">
        <v>56</v>
      </c>
      <c r="D556">
        <v>2000</v>
      </c>
      <c r="E556" s="3">
        <v>470785163</v>
      </c>
    </row>
    <row r="557" spans="1:5" x14ac:dyDescent="0.25">
      <c r="A557" t="s">
        <v>155</v>
      </c>
      <c r="B557" t="s">
        <v>97</v>
      </c>
      <c r="C557" t="s">
        <v>56</v>
      </c>
      <c r="D557">
        <v>2001</v>
      </c>
      <c r="E557" s="3">
        <v>470858074</v>
      </c>
    </row>
    <row r="558" spans="1:5" x14ac:dyDescent="0.25">
      <c r="A558" t="s">
        <v>155</v>
      </c>
      <c r="B558" t="s">
        <v>97</v>
      </c>
      <c r="C558" t="s">
        <v>56</v>
      </c>
      <c r="D558">
        <v>2002</v>
      </c>
      <c r="E558" s="3">
        <v>478309765</v>
      </c>
    </row>
    <row r="559" spans="1:5" x14ac:dyDescent="0.25">
      <c r="A559" t="s">
        <v>155</v>
      </c>
      <c r="B559" t="s">
        <v>97</v>
      </c>
      <c r="C559" t="s">
        <v>56</v>
      </c>
      <c r="D559">
        <v>2003</v>
      </c>
      <c r="E559" s="3">
        <v>496261594</v>
      </c>
    </row>
    <row r="560" spans="1:5" x14ac:dyDescent="0.25">
      <c r="A560" t="s">
        <v>155</v>
      </c>
      <c r="B560" t="s">
        <v>97</v>
      </c>
      <c r="C560" t="s">
        <v>56</v>
      </c>
      <c r="D560">
        <v>2004</v>
      </c>
      <c r="E560" s="3">
        <v>501849280</v>
      </c>
    </row>
    <row r="561" spans="1:5" x14ac:dyDescent="0.25">
      <c r="A561" t="s">
        <v>155</v>
      </c>
      <c r="B561" t="s">
        <v>97</v>
      </c>
      <c r="C561" t="s">
        <v>56</v>
      </c>
      <c r="D561">
        <v>2005</v>
      </c>
      <c r="E561" s="3">
        <v>502532126</v>
      </c>
    </row>
    <row r="562" spans="1:5" x14ac:dyDescent="0.25">
      <c r="A562" t="s">
        <v>155</v>
      </c>
      <c r="B562" t="s">
        <v>97</v>
      </c>
      <c r="C562" t="s">
        <v>56</v>
      </c>
      <c r="D562">
        <v>2006</v>
      </c>
      <c r="E562" s="3">
        <v>497255992</v>
      </c>
    </row>
    <row r="563" spans="1:5" x14ac:dyDescent="0.25">
      <c r="A563" t="s">
        <v>155</v>
      </c>
      <c r="B563" t="s">
        <v>97</v>
      </c>
      <c r="C563" t="s">
        <v>56</v>
      </c>
      <c r="D563">
        <v>2007</v>
      </c>
      <c r="E563" s="3">
        <v>490958240</v>
      </c>
    </row>
    <row r="564" spans="1:5" x14ac:dyDescent="0.25">
      <c r="A564" t="s">
        <v>155</v>
      </c>
      <c r="B564" t="s">
        <v>97</v>
      </c>
      <c r="C564" t="s">
        <v>56</v>
      </c>
      <c r="D564">
        <v>2008</v>
      </c>
      <c r="E564" s="3">
        <v>479249549</v>
      </c>
    </row>
    <row r="565" spans="1:5" x14ac:dyDescent="0.25">
      <c r="A565" t="s">
        <v>155</v>
      </c>
      <c r="B565" t="s">
        <v>97</v>
      </c>
      <c r="C565" t="s">
        <v>56</v>
      </c>
      <c r="D565">
        <v>2009</v>
      </c>
      <c r="E565" s="3">
        <v>425092376</v>
      </c>
    </row>
    <row r="566" spans="1:5" x14ac:dyDescent="0.25">
      <c r="A566" t="s">
        <v>155</v>
      </c>
      <c r="B566" t="s">
        <v>97</v>
      </c>
      <c r="C566" t="s">
        <v>56</v>
      </c>
      <c r="D566">
        <v>2010</v>
      </c>
      <c r="E566" s="3">
        <v>436667630</v>
      </c>
    </row>
    <row r="567" spans="1:5" x14ac:dyDescent="0.25">
      <c r="A567" t="s">
        <v>155</v>
      </c>
      <c r="B567" t="s">
        <v>97</v>
      </c>
      <c r="C567" t="s">
        <v>56</v>
      </c>
      <c r="D567">
        <v>2011</v>
      </c>
      <c r="E567" s="3">
        <v>424915639</v>
      </c>
    </row>
    <row r="568" spans="1:5" x14ac:dyDescent="0.25">
      <c r="A568" t="s">
        <v>155</v>
      </c>
      <c r="B568" t="s">
        <v>97</v>
      </c>
      <c r="C568" t="s">
        <v>56</v>
      </c>
      <c r="D568">
        <v>2012</v>
      </c>
      <c r="E568" s="3">
        <v>404410389</v>
      </c>
    </row>
    <row r="569" spans="1:5" x14ac:dyDescent="0.25">
      <c r="A569" t="s">
        <v>155</v>
      </c>
      <c r="B569" t="s">
        <v>97</v>
      </c>
      <c r="C569" t="s">
        <v>56</v>
      </c>
      <c r="D569">
        <v>2013</v>
      </c>
      <c r="E569" s="3">
        <v>370409689</v>
      </c>
    </row>
    <row r="570" spans="1:5" x14ac:dyDescent="0.25">
      <c r="A570" t="s">
        <v>155</v>
      </c>
      <c r="B570" t="s">
        <v>97</v>
      </c>
      <c r="C570" t="s">
        <v>56</v>
      </c>
      <c r="D570">
        <v>2014</v>
      </c>
      <c r="E570" s="3">
        <v>350271798</v>
      </c>
    </row>
    <row r="571" spans="1:5" x14ac:dyDescent="0.25">
      <c r="A571" t="s">
        <v>155</v>
      </c>
      <c r="B571" t="s">
        <v>97</v>
      </c>
      <c r="C571" t="s">
        <v>56</v>
      </c>
      <c r="D571">
        <v>2015</v>
      </c>
      <c r="E571" s="3">
        <v>362073872</v>
      </c>
    </row>
    <row r="572" spans="1:5" x14ac:dyDescent="0.25">
      <c r="A572" t="s">
        <v>155</v>
      </c>
      <c r="B572" t="s">
        <v>97</v>
      </c>
      <c r="C572" t="s">
        <v>56</v>
      </c>
      <c r="D572">
        <v>2016</v>
      </c>
      <c r="E572" s="3">
        <v>358915293</v>
      </c>
    </row>
    <row r="573" spans="1:5" x14ac:dyDescent="0.25">
      <c r="A573" t="s">
        <v>155</v>
      </c>
      <c r="B573" t="s">
        <v>97</v>
      </c>
      <c r="C573" t="s">
        <v>56</v>
      </c>
      <c r="D573">
        <v>2017</v>
      </c>
      <c r="E573" s="3">
        <v>353514049</v>
      </c>
    </row>
    <row r="574" spans="1:5" x14ac:dyDescent="0.25">
      <c r="A574" t="s">
        <v>155</v>
      </c>
      <c r="B574" t="s">
        <v>97</v>
      </c>
      <c r="C574" t="s">
        <v>56</v>
      </c>
      <c r="D574">
        <v>2018</v>
      </c>
      <c r="E574" s="3">
        <v>349911107</v>
      </c>
    </row>
    <row r="575" spans="1:5" x14ac:dyDescent="0.25">
      <c r="A575" t="s">
        <v>155</v>
      </c>
      <c r="B575" t="s">
        <v>97</v>
      </c>
      <c r="C575" t="s">
        <v>56</v>
      </c>
      <c r="D575">
        <v>2019</v>
      </c>
      <c r="E575" s="3">
        <v>340515220</v>
      </c>
    </row>
    <row r="576" spans="1:5" x14ac:dyDescent="0.25">
      <c r="A576" t="s">
        <v>155</v>
      </c>
      <c r="B576" t="s">
        <v>97</v>
      </c>
      <c r="C576" t="s">
        <v>56</v>
      </c>
      <c r="D576">
        <v>2020</v>
      </c>
      <c r="E576" s="3">
        <v>303489898</v>
      </c>
    </row>
    <row r="577" spans="1:5" x14ac:dyDescent="0.25">
      <c r="A577" t="s">
        <v>155</v>
      </c>
      <c r="B577" t="s">
        <v>97</v>
      </c>
      <c r="C577" t="s">
        <v>56</v>
      </c>
      <c r="D577">
        <v>2021</v>
      </c>
      <c r="E577" s="3">
        <v>336806070</v>
      </c>
    </row>
    <row r="578" spans="1:5" x14ac:dyDescent="0.25">
      <c r="A578" t="s">
        <v>155</v>
      </c>
      <c r="B578" t="s">
        <v>97</v>
      </c>
      <c r="C578" t="s">
        <v>56</v>
      </c>
      <c r="D578">
        <v>2022</v>
      </c>
      <c r="E578" s="3">
        <v>340921733</v>
      </c>
    </row>
    <row r="579" spans="1:5" x14ac:dyDescent="0.25">
      <c r="A579" t="s">
        <v>155</v>
      </c>
      <c r="B579" t="s">
        <v>97</v>
      </c>
      <c r="C579" t="s">
        <v>56</v>
      </c>
      <c r="D579">
        <v>2023</v>
      </c>
      <c r="E579" s="3">
        <v>313145351</v>
      </c>
    </row>
    <row r="580" spans="1:5" x14ac:dyDescent="0.25">
      <c r="A580" t="s">
        <v>155</v>
      </c>
      <c r="B580" t="s">
        <v>97</v>
      </c>
      <c r="C580" t="s">
        <v>59</v>
      </c>
      <c r="D580">
        <v>1990</v>
      </c>
      <c r="E580" s="3">
        <v>19702598</v>
      </c>
    </row>
    <row r="581" spans="1:5" x14ac:dyDescent="0.25">
      <c r="A581" t="s">
        <v>155</v>
      </c>
      <c r="B581" t="s">
        <v>97</v>
      </c>
      <c r="C581" t="s">
        <v>59</v>
      </c>
      <c r="D581">
        <v>1991</v>
      </c>
      <c r="E581" s="3">
        <v>17958484</v>
      </c>
    </row>
    <row r="582" spans="1:5" x14ac:dyDescent="0.25">
      <c r="A582" t="s">
        <v>155</v>
      </c>
      <c r="B582" t="s">
        <v>97</v>
      </c>
      <c r="C582" t="s">
        <v>59</v>
      </c>
      <c r="D582">
        <v>1992</v>
      </c>
      <c r="E582" s="3">
        <v>14229556</v>
      </c>
    </row>
    <row r="583" spans="1:5" x14ac:dyDescent="0.25">
      <c r="A583" t="s">
        <v>155</v>
      </c>
      <c r="B583" t="s">
        <v>97</v>
      </c>
      <c r="C583" t="s">
        <v>59</v>
      </c>
      <c r="D583">
        <v>1993</v>
      </c>
      <c r="E583" s="3">
        <v>11955751</v>
      </c>
    </row>
    <row r="584" spans="1:5" x14ac:dyDescent="0.25">
      <c r="A584" t="s">
        <v>155</v>
      </c>
      <c r="B584" t="s">
        <v>97</v>
      </c>
      <c r="C584" t="s">
        <v>59</v>
      </c>
      <c r="D584">
        <v>1994</v>
      </c>
      <c r="E584" s="3">
        <v>10403670</v>
      </c>
    </row>
    <row r="585" spans="1:5" x14ac:dyDescent="0.25">
      <c r="A585" t="s">
        <v>155</v>
      </c>
      <c r="B585" t="s">
        <v>97</v>
      </c>
      <c r="C585" t="s">
        <v>59</v>
      </c>
      <c r="D585">
        <v>1995</v>
      </c>
      <c r="E585" s="3">
        <v>9166431</v>
      </c>
    </row>
    <row r="586" spans="1:5" x14ac:dyDescent="0.25">
      <c r="A586" t="s">
        <v>155</v>
      </c>
      <c r="B586" t="s">
        <v>97</v>
      </c>
      <c r="C586" t="s">
        <v>59</v>
      </c>
      <c r="D586">
        <v>1996</v>
      </c>
      <c r="E586" s="3">
        <v>9242883</v>
      </c>
    </row>
    <row r="587" spans="1:5" x14ac:dyDescent="0.25">
      <c r="A587" t="s">
        <v>155</v>
      </c>
      <c r="B587" t="s">
        <v>97</v>
      </c>
      <c r="C587" t="s">
        <v>59</v>
      </c>
      <c r="D587">
        <v>1997</v>
      </c>
      <c r="E587" s="3">
        <v>8709203</v>
      </c>
    </row>
    <row r="588" spans="1:5" x14ac:dyDescent="0.25">
      <c r="A588" t="s">
        <v>155</v>
      </c>
      <c r="B588" t="s">
        <v>97</v>
      </c>
      <c r="C588" t="s">
        <v>59</v>
      </c>
      <c r="D588">
        <v>1998</v>
      </c>
      <c r="E588" s="3">
        <v>8333789</v>
      </c>
    </row>
    <row r="589" spans="1:5" x14ac:dyDescent="0.25">
      <c r="A589" t="s">
        <v>155</v>
      </c>
      <c r="B589" t="s">
        <v>97</v>
      </c>
      <c r="C589" t="s">
        <v>59</v>
      </c>
      <c r="D589">
        <v>1999</v>
      </c>
      <c r="E589" s="3">
        <v>7744926</v>
      </c>
    </row>
    <row r="590" spans="1:5" x14ac:dyDescent="0.25">
      <c r="A590" t="s">
        <v>155</v>
      </c>
      <c r="B590" t="s">
        <v>97</v>
      </c>
      <c r="C590" t="s">
        <v>59</v>
      </c>
      <c r="D590">
        <v>2000</v>
      </c>
      <c r="E590" s="3">
        <v>7106789</v>
      </c>
    </row>
    <row r="591" spans="1:5" x14ac:dyDescent="0.25">
      <c r="A591" t="s">
        <v>155</v>
      </c>
      <c r="B591" t="s">
        <v>97</v>
      </c>
      <c r="C591" t="s">
        <v>59</v>
      </c>
      <c r="D591">
        <v>2001</v>
      </c>
      <c r="E591" s="3">
        <v>7521074</v>
      </c>
    </row>
    <row r="592" spans="1:5" x14ac:dyDescent="0.25">
      <c r="A592" t="s">
        <v>155</v>
      </c>
      <c r="B592" t="s">
        <v>97</v>
      </c>
      <c r="C592" t="s">
        <v>59</v>
      </c>
      <c r="D592">
        <v>2002</v>
      </c>
      <c r="E592" s="3">
        <v>7545795</v>
      </c>
    </row>
    <row r="593" spans="1:5" x14ac:dyDescent="0.25">
      <c r="A593" t="s">
        <v>155</v>
      </c>
      <c r="B593" t="s">
        <v>97</v>
      </c>
      <c r="C593" t="s">
        <v>59</v>
      </c>
      <c r="D593">
        <v>2003</v>
      </c>
      <c r="E593" s="3">
        <v>7746245</v>
      </c>
    </row>
    <row r="594" spans="1:5" x14ac:dyDescent="0.25">
      <c r="A594" t="s">
        <v>155</v>
      </c>
      <c r="B594" t="s">
        <v>97</v>
      </c>
      <c r="C594" t="s">
        <v>59</v>
      </c>
      <c r="D594">
        <v>2004</v>
      </c>
      <c r="E594" s="3">
        <v>7750947</v>
      </c>
    </row>
    <row r="595" spans="1:5" x14ac:dyDescent="0.25">
      <c r="A595" t="s">
        <v>155</v>
      </c>
      <c r="B595" t="s">
        <v>97</v>
      </c>
      <c r="C595" t="s">
        <v>59</v>
      </c>
      <c r="D595">
        <v>2005</v>
      </c>
      <c r="E595" s="3">
        <v>7832367</v>
      </c>
    </row>
    <row r="596" spans="1:5" x14ac:dyDescent="0.25">
      <c r="A596" t="s">
        <v>155</v>
      </c>
      <c r="B596" t="s">
        <v>97</v>
      </c>
      <c r="C596" t="s">
        <v>59</v>
      </c>
      <c r="D596">
        <v>2006</v>
      </c>
      <c r="E596" s="3">
        <v>8326965</v>
      </c>
    </row>
    <row r="597" spans="1:5" x14ac:dyDescent="0.25">
      <c r="A597" t="s">
        <v>155</v>
      </c>
      <c r="B597" t="s">
        <v>97</v>
      </c>
      <c r="C597" t="s">
        <v>59</v>
      </c>
      <c r="D597">
        <v>2007</v>
      </c>
      <c r="E597" s="3">
        <v>8655797</v>
      </c>
    </row>
    <row r="598" spans="1:5" x14ac:dyDescent="0.25">
      <c r="A598" t="s">
        <v>155</v>
      </c>
      <c r="B598" t="s">
        <v>97</v>
      </c>
      <c r="C598" t="s">
        <v>59</v>
      </c>
      <c r="D598">
        <v>2008</v>
      </c>
      <c r="E598" s="3">
        <v>8216162</v>
      </c>
    </row>
    <row r="599" spans="1:5" x14ac:dyDescent="0.25">
      <c r="A599" t="s">
        <v>155</v>
      </c>
      <c r="B599" t="s">
        <v>97</v>
      </c>
      <c r="C599" t="s">
        <v>59</v>
      </c>
      <c r="D599">
        <v>2009</v>
      </c>
      <c r="E599" s="3">
        <v>7473304</v>
      </c>
    </row>
    <row r="600" spans="1:5" x14ac:dyDescent="0.25">
      <c r="A600" t="s">
        <v>155</v>
      </c>
      <c r="B600" t="s">
        <v>97</v>
      </c>
      <c r="C600" t="s">
        <v>59</v>
      </c>
      <c r="D600">
        <v>2010</v>
      </c>
      <c r="E600" s="3">
        <v>8570958</v>
      </c>
    </row>
    <row r="601" spans="1:5" x14ac:dyDescent="0.25">
      <c r="A601" t="s">
        <v>155</v>
      </c>
      <c r="B601" t="s">
        <v>97</v>
      </c>
      <c r="C601" t="s">
        <v>59</v>
      </c>
      <c r="D601">
        <v>2011</v>
      </c>
      <c r="E601" s="3">
        <v>7819500</v>
      </c>
    </row>
    <row r="602" spans="1:5" x14ac:dyDescent="0.25">
      <c r="A602" t="s">
        <v>155</v>
      </c>
      <c r="B602" t="s">
        <v>97</v>
      </c>
      <c r="C602" t="s">
        <v>59</v>
      </c>
      <c r="D602">
        <v>2012</v>
      </c>
      <c r="E602" s="3">
        <v>7532451</v>
      </c>
    </row>
    <row r="603" spans="1:5" x14ac:dyDescent="0.25">
      <c r="A603" t="s">
        <v>155</v>
      </c>
      <c r="B603" t="s">
        <v>97</v>
      </c>
      <c r="C603" t="s">
        <v>59</v>
      </c>
      <c r="D603">
        <v>2013</v>
      </c>
      <c r="E603" s="3">
        <v>7384329</v>
      </c>
    </row>
    <row r="604" spans="1:5" x14ac:dyDescent="0.25">
      <c r="A604" t="s">
        <v>155</v>
      </c>
      <c r="B604" t="s">
        <v>97</v>
      </c>
      <c r="C604" t="s">
        <v>59</v>
      </c>
      <c r="D604">
        <v>2014</v>
      </c>
      <c r="E604" s="3">
        <v>7192862</v>
      </c>
    </row>
    <row r="605" spans="1:5" x14ac:dyDescent="0.25">
      <c r="A605" t="s">
        <v>155</v>
      </c>
      <c r="B605" t="s">
        <v>97</v>
      </c>
      <c r="C605" t="s">
        <v>59</v>
      </c>
      <c r="D605">
        <v>2015</v>
      </c>
      <c r="E605" s="3">
        <v>7279546</v>
      </c>
    </row>
    <row r="606" spans="1:5" x14ac:dyDescent="0.25">
      <c r="A606" t="s">
        <v>155</v>
      </c>
      <c r="B606" t="s">
        <v>97</v>
      </c>
      <c r="C606" t="s">
        <v>59</v>
      </c>
      <c r="D606">
        <v>2016</v>
      </c>
      <c r="E606" s="3">
        <v>7228521</v>
      </c>
    </row>
    <row r="607" spans="1:5" x14ac:dyDescent="0.25">
      <c r="A607" t="s">
        <v>155</v>
      </c>
      <c r="B607" t="s">
        <v>97</v>
      </c>
      <c r="C607" t="s">
        <v>59</v>
      </c>
      <c r="D607">
        <v>2017</v>
      </c>
      <c r="E607" s="3">
        <v>7234529</v>
      </c>
    </row>
    <row r="608" spans="1:5" x14ac:dyDescent="0.25">
      <c r="A608" t="s">
        <v>155</v>
      </c>
      <c r="B608" t="s">
        <v>97</v>
      </c>
      <c r="C608" t="s">
        <v>59</v>
      </c>
      <c r="D608">
        <v>2018</v>
      </c>
      <c r="E608" s="3">
        <v>7855060</v>
      </c>
    </row>
    <row r="609" spans="1:5" x14ac:dyDescent="0.25">
      <c r="A609" t="s">
        <v>155</v>
      </c>
      <c r="B609" t="s">
        <v>97</v>
      </c>
      <c r="C609" t="s">
        <v>59</v>
      </c>
      <c r="D609">
        <v>2019</v>
      </c>
      <c r="E609" s="3">
        <v>7646181</v>
      </c>
    </row>
    <row r="610" spans="1:5" x14ac:dyDescent="0.25">
      <c r="A610" t="s">
        <v>155</v>
      </c>
      <c r="B610" t="s">
        <v>97</v>
      </c>
      <c r="C610" t="s">
        <v>59</v>
      </c>
      <c r="D610">
        <v>2020</v>
      </c>
      <c r="E610" s="3">
        <v>7012390</v>
      </c>
    </row>
    <row r="611" spans="1:5" x14ac:dyDescent="0.25">
      <c r="A611" t="s">
        <v>155</v>
      </c>
      <c r="B611" t="s">
        <v>97</v>
      </c>
      <c r="C611" t="s">
        <v>59</v>
      </c>
      <c r="D611">
        <v>2021</v>
      </c>
      <c r="E611" s="3">
        <v>7231278</v>
      </c>
    </row>
    <row r="612" spans="1:5" x14ac:dyDescent="0.25">
      <c r="A612" t="s">
        <v>155</v>
      </c>
      <c r="B612" t="s">
        <v>97</v>
      </c>
      <c r="C612" t="s">
        <v>59</v>
      </c>
      <c r="D612">
        <v>2022</v>
      </c>
      <c r="E612" s="3">
        <v>6619231</v>
      </c>
    </row>
    <row r="613" spans="1:5" x14ac:dyDescent="0.25">
      <c r="A613" t="s">
        <v>155</v>
      </c>
      <c r="B613" t="s">
        <v>97</v>
      </c>
      <c r="C613" t="s">
        <v>59</v>
      </c>
      <c r="D613">
        <v>2023</v>
      </c>
      <c r="E613" s="3">
        <v>6601611</v>
      </c>
    </row>
    <row r="614" spans="1:5" x14ac:dyDescent="0.25">
      <c r="A614" t="s">
        <v>155</v>
      </c>
      <c r="B614" t="s">
        <v>97</v>
      </c>
      <c r="C614" t="s">
        <v>60</v>
      </c>
      <c r="D614">
        <v>1990</v>
      </c>
      <c r="E614" s="3">
        <v>35772019</v>
      </c>
    </row>
    <row r="615" spans="1:5" x14ac:dyDescent="0.25">
      <c r="A615" t="s">
        <v>155</v>
      </c>
      <c r="B615" t="s">
        <v>97</v>
      </c>
      <c r="C615" t="s">
        <v>60</v>
      </c>
      <c r="D615">
        <v>1991</v>
      </c>
      <c r="E615" s="3">
        <v>37855004</v>
      </c>
    </row>
    <row r="616" spans="1:5" x14ac:dyDescent="0.25">
      <c r="A616" t="s">
        <v>155</v>
      </c>
      <c r="B616" t="s">
        <v>97</v>
      </c>
      <c r="C616" t="s">
        <v>60</v>
      </c>
      <c r="D616">
        <v>1992</v>
      </c>
      <c r="E616" s="3">
        <v>21203239</v>
      </c>
    </row>
    <row r="617" spans="1:5" x14ac:dyDescent="0.25">
      <c r="A617" t="s">
        <v>155</v>
      </c>
      <c r="B617" t="s">
        <v>97</v>
      </c>
      <c r="C617" t="s">
        <v>60</v>
      </c>
      <c r="D617">
        <v>1993</v>
      </c>
      <c r="E617" s="3">
        <v>16354616</v>
      </c>
    </row>
    <row r="618" spans="1:5" x14ac:dyDescent="0.25">
      <c r="A618" t="s">
        <v>155</v>
      </c>
      <c r="B618" t="s">
        <v>97</v>
      </c>
      <c r="C618" t="s">
        <v>60</v>
      </c>
      <c r="D618">
        <v>1994</v>
      </c>
      <c r="E618" s="3">
        <v>15802014</v>
      </c>
    </row>
    <row r="619" spans="1:5" x14ac:dyDescent="0.25">
      <c r="A619" t="s">
        <v>155</v>
      </c>
      <c r="B619" t="s">
        <v>97</v>
      </c>
      <c r="C619" t="s">
        <v>60</v>
      </c>
      <c r="D619">
        <v>1995</v>
      </c>
      <c r="E619" s="3">
        <v>15092360</v>
      </c>
    </row>
    <row r="620" spans="1:5" x14ac:dyDescent="0.25">
      <c r="A620" t="s">
        <v>155</v>
      </c>
      <c r="B620" t="s">
        <v>97</v>
      </c>
      <c r="C620" t="s">
        <v>60</v>
      </c>
      <c r="D620">
        <v>1996</v>
      </c>
      <c r="E620" s="3">
        <v>15775035</v>
      </c>
    </row>
    <row r="621" spans="1:5" x14ac:dyDescent="0.25">
      <c r="A621" t="s">
        <v>155</v>
      </c>
      <c r="B621" t="s">
        <v>97</v>
      </c>
      <c r="C621" t="s">
        <v>60</v>
      </c>
      <c r="D621">
        <v>1997</v>
      </c>
      <c r="E621" s="3">
        <v>15197991</v>
      </c>
    </row>
    <row r="622" spans="1:5" x14ac:dyDescent="0.25">
      <c r="A622" t="s">
        <v>155</v>
      </c>
      <c r="B622" t="s">
        <v>97</v>
      </c>
      <c r="C622" t="s">
        <v>60</v>
      </c>
      <c r="D622">
        <v>1998</v>
      </c>
      <c r="E622" s="3">
        <v>16032267</v>
      </c>
    </row>
    <row r="623" spans="1:5" x14ac:dyDescent="0.25">
      <c r="A623" t="s">
        <v>155</v>
      </c>
      <c r="B623" t="s">
        <v>97</v>
      </c>
      <c r="C623" t="s">
        <v>60</v>
      </c>
      <c r="D623">
        <v>1999</v>
      </c>
      <c r="E623" s="3">
        <v>13484874</v>
      </c>
    </row>
    <row r="624" spans="1:5" x14ac:dyDescent="0.25">
      <c r="A624" t="s">
        <v>155</v>
      </c>
      <c r="B624" t="s">
        <v>97</v>
      </c>
      <c r="C624" t="s">
        <v>60</v>
      </c>
      <c r="D624">
        <v>2000</v>
      </c>
      <c r="E624" s="3">
        <v>11878384</v>
      </c>
    </row>
    <row r="625" spans="1:5" x14ac:dyDescent="0.25">
      <c r="A625" t="s">
        <v>155</v>
      </c>
      <c r="B625" t="s">
        <v>97</v>
      </c>
      <c r="C625" t="s">
        <v>60</v>
      </c>
      <c r="D625">
        <v>2001</v>
      </c>
      <c r="E625" s="3">
        <v>12629132</v>
      </c>
    </row>
    <row r="626" spans="1:5" x14ac:dyDescent="0.25">
      <c r="A626" t="s">
        <v>155</v>
      </c>
      <c r="B626" t="s">
        <v>97</v>
      </c>
      <c r="C626" t="s">
        <v>60</v>
      </c>
      <c r="D626">
        <v>2002</v>
      </c>
      <c r="E626" s="3">
        <v>12701483</v>
      </c>
    </row>
    <row r="627" spans="1:5" x14ac:dyDescent="0.25">
      <c r="A627" t="s">
        <v>155</v>
      </c>
      <c r="B627" t="s">
        <v>97</v>
      </c>
      <c r="C627" t="s">
        <v>60</v>
      </c>
      <c r="D627">
        <v>2003</v>
      </c>
      <c r="E627" s="3">
        <v>12694945</v>
      </c>
    </row>
    <row r="628" spans="1:5" x14ac:dyDescent="0.25">
      <c r="A628" t="s">
        <v>155</v>
      </c>
      <c r="B628" t="s">
        <v>97</v>
      </c>
      <c r="C628" t="s">
        <v>60</v>
      </c>
      <c r="D628">
        <v>2004</v>
      </c>
      <c r="E628" s="3">
        <v>13289646</v>
      </c>
    </row>
    <row r="629" spans="1:5" x14ac:dyDescent="0.25">
      <c r="A629" t="s">
        <v>155</v>
      </c>
      <c r="B629" t="s">
        <v>97</v>
      </c>
      <c r="C629" t="s">
        <v>60</v>
      </c>
      <c r="D629">
        <v>2005</v>
      </c>
      <c r="E629" s="3">
        <v>13900658</v>
      </c>
    </row>
    <row r="630" spans="1:5" x14ac:dyDescent="0.25">
      <c r="A630" t="s">
        <v>155</v>
      </c>
      <c r="B630" t="s">
        <v>97</v>
      </c>
      <c r="C630" t="s">
        <v>60</v>
      </c>
      <c r="D630">
        <v>2006</v>
      </c>
      <c r="E630" s="3">
        <v>14234380</v>
      </c>
    </row>
    <row r="631" spans="1:5" x14ac:dyDescent="0.25">
      <c r="A631" t="s">
        <v>155</v>
      </c>
      <c r="B631" t="s">
        <v>97</v>
      </c>
      <c r="C631" t="s">
        <v>60</v>
      </c>
      <c r="D631">
        <v>2007</v>
      </c>
      <c r="E631" s="3">
        <v>15518530</v>
      </c>
    </row>
    <row r="632" spans="1:5" x14ac:dyDescent="0.25">
      <c r="A632" t="s">
        <v>155</v>
      </c>
      <c r="B632" t="s">
        <v>97</v>
      </c>
      <c r="C632" t="s">
        <v>60</v>
      </c>
      <c r="D632">
        <v>2008</v>
      </c>
      <c r="E632" s="3">
        <v>14957797</v>
      </c>
    </row>
    <row r="633" spans="1:5" x14ac:dyDescent="0.25">
      <c r="A633" t="s">
        <v>155</v>
      </c>
      <c r="B633" t="s">
        <v>97</v>
      </c>
      <c r="C633" t="s">
        <v>60</v>
      </c>
      <c r="D633">
        <v>2009</v>
      </c>
      <c r="E633" s="3">
        <v>12860725</v>
      </c>
    </row>
    <row r="634" spans="1:5" x14ac:dyDescent="0.25">
      <c r="A634" t="s">
        <v>155</v>
      </c>
      <c r="B634" t="s">
        <v>97</v>
      </c>
      <c r="C634" t="s">
        <v>60</v>
      </c>
      <c r="D634">
        <v>2010</v>
      </c>
      <c r="E634" s="3">
        <v>13834270</v>
      </c>
    </row>
    <row r="635" spans="1:5" x14ac:dyDescent="0.25">
      <c r="A635" t="s">
        <v>155</v>
      </c>
      <c r="B635" t="s">
        <v>97</v>
      </c>
      <c r="C635" t="s">
        <v>60</v>
      </c>
      <c r="D635">
        <v>2011</v>
      </c>
      <c r="E635" s="3">
        <v>13991401</v>
      </c>
    </row>
    <row r="636" spans="1:5" x14ac:dyDescent="0.25">
      <c r="A636" t="s">
        <v>155</v>
      </c>
      <c r="B636" t="s">
        <v>97</v>
      </c>
      <c r="C636" t="s">
        <v>60</v>
      </c>
      <c r="D636">
        <v>2012</v>
      </c>
      <c r="E636" s="3">
        <v>14083859</v>
      </c>
    </row>
    <row r="637" spans="1:5" x14ac:dyDescent="0.25">
      <c r="A637" t="s">
        <v>155</v>
      </c>
      <c r="B637" t="s">
        <v>97</v>
      </c>
      <c r="C637" t="s">
        <v>60</v>
      </c>
      <c r="D637">
        <v>2013</v>
      </c>
      <c r="E637" s="3">
        <v>13175597</v>
      </c>
    </row>
    <row r="638" spans="1:5" x14ac:dyDescent="0.25">
      <c r="A638" t="s">
        <v>155</v>
      </c>
      <c r="B638" t="s">
        <v>97</v>
      </c>
      <c r="C638" t="s">
        <v>60</v>
      </c>
      <c r="D638">
        <v>2014</v>
      </c>
      <c r="E638" s="3">
        <v>12877767</v>
      </c>
    </row>
    <row r="639" spans="1:5" x14ac:dyDescent="0.25">
      <c r="A639" t="s">
        <v>155</v>
      </c>
      <c r="B639" t="s">
        <v>97</v>
      </c>
      <c r="C639" t="s">
        <v>60</v>
      </c>
      <c r="D639">
        <v>2015</v>
      </c>
      <c r="E639" s="3">
        <v>13080210</v>
      </c>
    </row>
    <row r="640" spans="1:5" x14ac:dyDescent="0.25">
      <c r="A640" t="s">
        <v>155</v>
      </c>
      <c r="B640" t="s">
        <v>97</v>
      </c>
      <c r="C640" t="s">
        <v>60</v>
      </c>
      <c r="D640">
        <v>2016</v>
      </c>
      <c r="E640" s="3">
        <v>13137137</v>
      </c>
    </row>
    <row r="641" spans="1:5" x14ac:dyDescent="0.25">
      <c r="A641" t="s">
        <v>155</v>
      </c>
      <c r="B641" t="s">
        <v>97</v>
      </c>
      <c r="C641" t="s">
        <v>60</v>
      </c>
      <c r="D641">
        <v>2017</v>
      </c>
      <c r="E641" s="3">
        <v>13313485</v>
      </c>
    </row>
    <row r="642" spans="1:5" x14ac:dyDescent="0.25">
      <c r="A642" t="s">
        <v>155</v>
      </c>
      <c r="B642" t="s">
        <v>97</v>
      </c>
      <c r="C642" t="s">
        <v>60</v>
      </c>
      <c r="D642">
        <v>2018</v>
      </c>
      <c r="E642" s="3">
        <v>13452367</v>
      </c>
    </row>
    <row r="643" spans="1:5" x14ac:dyDescent="0.25">
      <c r="A643" t="s">
        <v>155</v>
      </c>
      <c r="B643" t="s">
        <v>97</v>
      </c>
      <c r="C643" t="s">
        <v>60</v>
      </c>
      <c r="D643">
        <v>2019</v>
      </c>
      <c r="E643" s="3">
        <v>13689034</v>
      </c>
    </row>
    <row r="644" spans="1:5" x14ac:dyDescent="0.25">
      <c r="A644" t="s">
        <v>155</v>
      </c>
      <c r="B644" t="s">
        <v>97</v>
      </c>
      <c r="C644" t="s">
        <v>60</v>
      </c>
      <c r="D644">
        <v>2020</v>
      </c>
      <c r="E644" s="3">
        <v>13537373</v>
      </c>
    </row>
    <row r="645" spans="1:5" x14ac:dyDescent="0.25">
      <c r="A645" t="s">
        <v>155</v>
      </c>
      <c r="B645" t="s">
        <v>97</v>
      </c>
      <c r="C645" t="s">
        <v>60</v>
      </c>
      <c r="D645">
        <v>2021</v>
      </c>
      <c r="E645" s="3">
        <v>13818361</v>
      </c>
    </row>
    <row r="646" spans="1:5" x14ac:dyDescent="0.25">
      <c r="A646" t="s">
        <v>155</v>
      </c>
      <c r="B646" t="s">
        <v>97</v>
      </c>
      <c r="C646" t="s">
        <v>60</v>
      </c>
      <c r="D646">
        <v>2022</v>
      </c>
      <c r="E646" s="3">
        <v>12933555</v>
      </c>
    </row>
    <row r="647" spans="1:5" x14ac:dyDescent="0.25">
      <c r="A647" t="s">
        <v>155</v>
      </c>
      <c r="B647" t="s">
        <v>97</v>
      </c>
      <c r="C647" t="s">
        <v>60</v>
      </c>
      <c r="D647">
        <v>2023</v>
      </c>
      <c r="E647" s="3">
        <v>12545972</v>
      </c>
    </row>
    <row r="648" spans="1:5" x14ac:dyDescent="0.25">
      <c r="A648" t="s">
        <v>155</v>
      </c>
      <c r="B648" t="s">
        <v>97</v>
      </c>
      <c r="C648" t="s">
        <v>61</v>
      </c>
      <c r="D648">
        <v>1990</v>
      </c>
      <c r="E648" s="3">
        <v>11809167</v>
      </c>
    </row>
    <row r="649" spans="1:5" x14ac:dyDescent="0.25">
      <c r="A649" t="s">
        <v>155</v>
      </c>
      <c r="B649" t="s">
        <v>97</v>
      </c>
      <c r="C649" t="s">
        <v>61</v>
      </c>
      <c r="D649">
        <v>1991</v>
      </c>
      <c r="E649" s="3">
        <v>12420411</v>
      </c>
    </row>
    <row r="650" spans="1:5" x14ac:dyDescent="0.25">
      <c r="A650" t="s">
        <v>155</v>
      </c>
      <c r="B650" t="s">
        <v>97</v>
      </c>
      <c r="C650" t="s">
        <v>61</v>
      </c>
      <c r="D650">
        <v>1992</v>
      </c>
      <c r="E650" s="3">
        <v>12189432</v>
      </c>
    </row>
    <row r="651" spans="1:5" x14ac:dyDescent="0.25">
      <c r="A651" t="s">
        <v>155</v>
      </c>
      <c r="B651" t="s">
        <v>97</v>
      </c>
      <c r="C651" t="s">
        <v>61</v>
      </c>
      <c r="D651">
        <v>1993</v>
      </c>
      <c r="E651" s="3">
        <v>12338294</v>
      </c>
    </row>
    <row r="652" spans="1:5" x14ac:dyDescent="0.25">
      <c r="A652" t="s">
        <v>155</v>
      </c>
      <c r="B652" t="s">
        <v>97</v>
      </c>
      <c r="C652" t="s">
        <v>61</v>
      </c>
      <c r="D652">
        <v>1994</v>
      </c>
      <c r="E652" s="3">
        <v>11523991</v>
      </c>
    </row>
    <row r="653" spans="1:5" x14ac:dyDescent="0.25">
      <c r="A653" t="s">
        <v>155</v>
      </c>
      <c r="B653" t="s">
        <v>97</v>
      </c>
      <c r="C653" t="s">
        <v>61</v>
      </c>
      <c r="D653">
        <v>1995</v>
      </c>
      <c r="E653" s="3">
        <v>9134483</v>
      </c>
    </row>
    <row r="654" spans="1:5" x14ac:dyDescent="0.25">
      <c r="A654" t="s">
        <v>155</v>
      </c>
      <c r="B654" t="s">
        <v>97</v>
      </c>
      <c r="C654" t="s">
        <v>61</v>
      </c>
      <c r="D654">
        <v>1996</v>
      </c>
      <c r="E654" s="3">
        <v>9185693</v>
      </c>
    </row>
    <row r="655" spans="1:5" x14ac:dyDescent="0.25">
      <c r="A655" t="s">
        <v>155</v>
      </c>
      <c r="B655" t="s">
        <v>97</v>
      </c>
      <c r="C655" t="s">
        <v>61</v>
      </c>
      <c r="D655">
        <v>1997</v>
      </c>
      <c r="E655" s="3">
        <v>8547978</v>
      </c>
    </row>
    <row r="656" spans="1:5" x14ac:dyDescent="0.25">
      <c r="A656" t="s">
        <v>155</v>
      </c>
      <c r="B656" t="s">
        <v>97</v>
      </c>
      <c r="C656" t="s">
        <v>61</v>
      </c>
      <c r="D656">
        <v>1998</v>
      </c>
      <c r="E656" s="3">
        <v>7656827</v>
      </c>
    </row>
    <row r="657" spans="1:5" x14ac:dyDescent="0.25">
      <c r="A657" t="s">
        <v>155</v>
      </c>
      <c r="B657" t="s">
        <v>97</v>
      </c>
      <c r="C657" t="s">
        <v>61</v>
      </c>
      <c r="D657">
        <v>1999</v>
      </c>
      <c r="E657" s="3">
        <v>8119314</v>
      </c>
    </row>
    <row r="658" spans="1:5" x14ac:dyDescent="0.25">
      <c r="A658" t="s">
        <v>155</v>
      </c>
      <c r="B658" t="s">
        <v>97</v>
      </c>
      <c r="C658" t="s">
        <v>61</v>
      </c>
      <c r="D658">
        <v>2000</v>
      </c>
      <c r="E658" s="3">
        <v>8702319</v>
      </c>
    </row>
    <row r="659" spans="1:5" x14ac:dyDescent="0.25">
      <c r="A659" t="s">
        <v>155</v>
      </c>
      <c r="B659" t="s">
        <v>97</v>
      </c>
      <c r="C659" t="s">
        <v>61</v>
      </c>
      <c r="D659">
        <v>2001</v>
      </c>
      <c r="E659" s="3">
        <v>9205365</v>
      </c>
    </row>
    <row r="660" spans="1:5" x14ac:dyDescent="0.25">
      <c r="A660" t="s">
        <v>155</v>
      </c>
      <c r="B660" t="s">
        <v>97</v>
      </c>
      <c r="C660" t="s">
        <v>61</v>
      </c>
      <c r="D660">
        <v>2002</v>
      </c>
      <c r="E660" s="3">
        <v>9978491</v>
      </c>
    </row>
    <row r="661" spans="1:5" x14ac:dyDescent="0.25">
      <c r="A661" t="s">
        <v>155</v>
      </c>
      <c r="B661" t="s">
        <v>97</v>
      </c>
      <c r="C661" t="s">
        <v>61</v>
      </c>
      <c r="D661">
        <v>2003</v>
      </c>
      <c r="E661" s="3">
        <v>10450939</v>
      </c>
    </row>
    <row r="662" spans="1:5" x14ac:dyDescent="0.25">
      <c r="A662" t="s">
        <v>155</v>
      </c>
      <c r="B662" t="s">
        <v>97</v>
      </c>
      <c r="C662" t="s">
        <v>61</v>
      </c>
      <c r="D662">
        <v>2004</v>
      </c>
      <c r="E662" s="3">
        <v>11815994</v>
      </c>
    </row>
    <row r="663" spans="1:5" x14ac:dyDescent="0.25">
      <c r="A663" t="s">
        <v>155</v>
      </c>
      <c r="B663" t="s">
        <v>97</v>
      </c>
      <c r="C663" t="s">
        <v>61</v>
      </c>
      <c r="D663">
        <v>2005</v>
      </c>
      <c r="E663" s="3">
        <v>12075892</v>
      </c>
    </row>
    <row r="664" spans="1:5" x14ac:dyDescent="0.25">
      <c r="A664" t="s">
        <v>155</v>
      </c>
      <c r="B664" t="s">
        <v>97</v>
      </c>
      <c r="C664" t="s">
        <v>61</v>
      </c>
      <c r="D664">
        <v>2006</v>
      </c>
      <c r="E664" s="3">
        <v>11905623</v>
      </c>
    </row>
    <row r="665" spans="1:5" x14ac:dyDescent="0.25">
      <c r="A665" t="s">
        <v>155</v>
      </c>
      <c r="B665" t="s">
        <v>97</v>
      </c>
      <c r="C665" t="s">
        <v>61</v>
      </c>
      <c r="D665">
        <v>2007</v>
      </c>
      <c r="E665" s="3">
        <v>11302203</v>
      </c>
    </row>
    <row r="666" spans="1:5" x14ac:dyDescent="0.25">
      <c r="A666" t="s">
        <v>155</v>
      </c>
      <c r="B666" t="s">
        <v>97</v>
      </c>
      <c r="C666" t="s">
        <v>61</v>
      </c>
      <c r="D666">
        <v>2008</v>
      </c>
      <c r="E666" s="3">
        <v>11166763</v>
      </c>
    </row>
    <row r="667" spans="1:5" x14ac:dyDescent="0.25">
      <c r="A667" t="s">
        <v>155</v>
      </c>
      <c r="B667" t="s">
        <v>97</v>
      </c>
      <c r="C667" t="s">
        <v>61</v>
      </c>
      <c r="D667">
        <v>2009</v>
      </c>
      <c r="E667" s="3">
        <v>10619787</v>
      </c>
    </row>
    <row r="668" spans="1:5" x14ac:dyDescent="0.25">
      <c r="A668" t="s">
        <v>155</v>
      </c>
      <c r="B668" t="s">
        <v>97</v>
      </c>
      <c r="C668" t="s">
        <v>61</v>
      </c>
      <c r="D668">
        <v>2010</v>
      </c>
      <c r="E668" s="3">
        <v>11190507</v>
      </c>
    </row>
    <row r="669" spans="1:5" x14ac:dyDescent="0.25">
      <c r="A669" t="s">
        <v>155</v>
      </c>
      <c r="B669" t="s">
        <v>97</v>
      </c>
      <c r="C669" t="s">
        <v>61</v>
      </c>
      <c r="D669">
        <v>2011</v>
      </c>
      <c r="E669" s="3">
        <v>11089509</v>
      </c>
    </row>
    <row r="670" spans="1:5" x14ac:dyDescent="0.25">
      <c r="A670" t="s">
        <v>155</v>
      </c>
      <c r="B670" t="s">
        <v>97</v>
      </c>
      <c r="C670" t="s">
        <v>61</v>
      </c>
      <c r="D670">
        <v>2012</v>
      </c>
      <c r="E670" s="3">
        <v>10857971</v>
      </c>
    </row>
    <row r="671" spans="1:5" x14ac:dyDescent="0.25">
      <c r="A671" t="s">
        <v>155</v>
      </c>
      <c r="B671" t="s">
        <v>97</v>
      </c>
      <c r="C671" t="s">
        <v>61</v>
      </c>
      <c r="D671">
        <v>2013</v>
      </c>
      <c r="E671" s="3">
        <v>10323408</v>
      </c>
    </row>
    <row r="672" spans="1:5" x14ac:dyDescent="0.25">
      <c r="A672" t="s">
        <v>155</v>
      </c>
      <c r="B672" t="s">
        <v>97</v>
      </c>
      <c r="C672" t="s">
        <v>61</v>
      </c>
      <c r="D672">
        <v>2014</v>
      </c>
      <c r="E672" s="3">
        <v>9806854</v>
      </c>
    </row>
    <row r="673" spans="1:5" x14ac:dyDescent="0.25">
      <c r="A673" t="s">
        <v>155</v>
      </c>
      <c r="B673" t="s">
        <v>97</v>
      </c>
      <c r="C673" t="s">
        <v>61</v>
      </c>
      <c r="D673">
        <v>2015</v>
      </c>
      <c r="E673" s="3">
        <v>9333977</v>
      </c>
    </row>
    <row r="674" spans="1:5" x14ac:dyDescent="0.25">
      <c r="A674" t="s">
        <v>155</v>
      </c>
      <c r="B674" t="s">
        <v>97</v>
      </c>
      <c r="C674" t="s">
        <v>61</v>
      </c>
      <c r="D674">
        <v>2016</v>
      </c>
      <c r="E674" s="3">
        <v>9077205</v>
      </c>
    </row>
    <row r="675" spans="1:5" x14ac:dyDescent="0.25">
      <c r="A675" t="s">
        <v>155</v>
      </c>
      <c r="B675" t="s">
        <v>97</v>
      </c>
      <c r="C675" t="s">
        <v>61</v>
      </c>
      <c r="D675">
        <v>2017</v>
      </c>
      <c r="E675" s="3">
        <v>9251006</v>
      </c>
    </row>
    <row r="676" spans="1:5" x14ac:dyDescent="0.25">
      <c r="A676" t="s">
        <v>155</v>
      </c>
      <c r="B676" t="s">
        <v>97</v>
      </c>
      <c r="C676" t="s">
        <v>61</v>
      </c>
      <c r="D676">
        <v>2018</v>
      </c>
      <c r="E676" s="3">
        <v>9556162</v>
      </c>
    </row>
    <row r="677" spans="1:5" x14ac:dyDescent="0.25">
      <c r="A677" t="s">
        <v>155</v>
      </c>
      <c r="B677" t="s">
        <v>97</v>
      </c>
      <c r="C677" t="s">
        <v>61</v>
      </c>
      <c r="D677">
        <v>2019</v>
      </c>
      <c r="E677" s="3">
        <v>9749969</v>
      </c>
    </row>
    <row r="678" spans="1:5" x14ac:dyDescent="0.25">
      <c r="A678" t="s">
        <v>155</v>
      </c>
      <c r="B678" t="s">
        <v>97</v>
      </c>
      <c r="C678" t="s">
        <v>61</v>
      </c>
      <c r="D678">
        <v>2020</v>
      </c>
      <c r="E678" s="3">
        <v>8069083</v>
      </c>
    </row>
    <row r="679" spans="1:5" x14ac:dyDescent="0.25">
      <c r="A679" t="s">
        <v>155</v>
      </c>
      <c r="B679" t="s">
        <v>97</v>
      </c>
      <c r="C679" t="s">
        <v>61</v>
      </c>
      <c r="D679">
        <v>2021</v>
      </c>
      <c r="E679" s="3">
        <v>8409505</v>
      </c>
    </row>
    <row r="680" spans="1:5" x14ac:dyDescent="0.25">
      <c r="A680" t="s">
        <v>155</v>
      </c>
      <c r="B680" t="s">
        <v>97</v>
      </c>
      <c r="C680" t="s">
        <v>61</v>
      </c>
      <c r="D680">
        <v>2022</v>
      </c>
      <c r="E680" s="3">
        <v>7274379</v>
      </c>
    </row>
    <row r="681" spans="1:5" x14ac:dyDescent="0.25">
      <c r="A681" t="s">
        <v>155</v>
      </c>
      <c r="B681" t="s">
        <v>97</v>
      </c>
      <c r="C681" t="s">
        <v>61</v>
      </c>
      <c r="D681">
        <v>2023</v>
      </c>
      <c r="E681" s="3">
        <v>6840733</v>
      </c>
    </row>
    <row r="682" spans="1:5" x14ac:dyDescent="0.25">
      <c r="A682" t="s">
        <v>155</v>
      </c>
      <c r="B682" t="s">
        <v>97</v>
      </c>
      <c r="C682" t="s">
        <v>63</v>
      </c>
      <c r="D682">
        <v>1990</v>
      </c>
      <c r="E682" s="3">
        <v>2427410</v>
      </c>
    </row>
    <row r="683" spans="1:5" x14ac:dyDescent="0.25">
      <c r="A683" t="s">
        <v>155</v>
      </c>
      <c r="B683" t="s">
        <v>97</v>
      </c>
      <c r="C683" t="s">
        <v>63</v>
      </c>
      <c r="D683">
        <v>1991</v>
      </c>
      <c r="E683" s="3">
        <v>2271858</v>
      </c>
    </row>
    <row r="684" spans="1:5" x14ac:dyDescent="0.25">
      <c r="A684" t="s">
        <v>155</v>
      </c>
      <c r="B684" t="s">
        <v>97</v>
      </c>
      <c r="C684" t="s">
        <v>63</v>
      </c>
      <c r="D684">
        <v>1992</v>
      </c>
      <c r="E684" s="3">
        <v>2293611</v>
      </c>
    </row>
    <row r="685" spans="1:5" x14ac:dyDescent="0.25">
      <c r="A685" t="s">
        <v>155</v>
      </c>
      <c r="B685" t="s">
        <v>97</v>
      </c>
      <c r="C685" t="s">
        <v>63</v>
      </c>
      <c r="D685">
        <v>1993</v>
      </c>
      <c r="E685" s="3">
        <v>2885604</v>
      </c>
    </row>
    <row r="686" spans="1:5" x14ac:dyDescent="0.25">
      <c r="A686" t="s">
        <v>155</v>
      </c>
      <c r="B686" t="s">
        <v>97</v>
      </c>
      <c r="C686" t="s">
        <v>63</v>
      </c>
      <c r="D686">
        <v>1994</v>
      </c>
      <c r="E686" s="3">
        <v>2658364</v>
      </c>
    </row>
    <row r="687" spans="1:5" x14ac:dyDescent="0.25">
      <c r="A687" t="s">
        <v>155</v>
      </c>
      <c r="B687" t="s">
        <v>97</v>
      </c>
      <c r="C687" t="s">
        <v>63</v>
      </c>
      <c r="D687">
        <v>1995</v>
      </c>
      <c r="E687" s="3">
        <v>2452147</v>
      </c>
    </row>
    <row r="688" spans="1:5" x14ac:dyDescent="0.25">
      <c r="A688" t="s">
        <v>155</v>
      </c>
      <c r="B688" t="s">
        <v>97</v>
      </c>
      <c r="C688" t="s">
        <v>63</v>
      </c>
      <c r="D688">
        <v>1996</v>
      </c>
      <c r="E688" s="3">
        <v>2533966</v>
      </c>
    </row>
    <row r="689" spans="1:5" x14ac:dyDescent="0.25">
      <c r="A689" t="s">
        <v>155</v>
      </c>
      <c r="B689" t="s">
        <v>97</v>
      </c>
      <c r="C689" t="s">
        <v>63</v>
      </c>
      <c r="D689">
        <v>1997</v>
      </c>
      <c r="E689" s="3">
        <v>2556266</v>
      </c>
    </row>
    <row r="690" spans="1:5" x14ac:dyDescent="0.25">
      <c r="A690" t="s">
        <v>155</v>
      </c>
      <c r="B690" t="s">
        <v>97</v>
      </c>
      <c r="C690" t="s">
        <v>63</v>
      </c>
      <c r="D690">
        <v>1998</v>
      </c>
      <c r="E690" s="3">
        <v>2524950</v>
      </c>
    </row>
    <row r="691" spans="1:5" x14ac:dyDescent="0.25">
      <c r="A691" t="s">
        <v>155</v>
      </c>
      <c r="B691" t="s">
        <v>97</v>
      </c>
      <c r="C691" t="s">
        <v>63</v>
      </c>
      <c r="D691">
        <v>1999</v>
      </c>
      <c r="E691" s="3">
        <v>2572876</v>
      </c>
    </row>
    <row r="692" spans="1:5" x14ac:dyDescent="0.25">
      <c r="A692" t="s">
        <v>155</v>
      </c>
      <c r="B692" t="s">
        <v>97</v>
      </c>
      <c r="C692" t="s">
        <v>63</v>
      </c>
      <c r="D692">
        <v>2000</v>
      </c>
      <c r="E692" s="3">
        <v>2468170</v>
      </c>
    </row>
    <row r="693" spans="1:5" x14ac:dyDescent="0.25">
      <c r="A693" t="s">
        <v>155</v>
      </c>
      <c r="B693" t="s">
        <v>97</v>
      </c>
      <c r="C693" t="s">
        <v>63</v>
      </c>
      <c r="D693">
        <v>2001</v>
      </c>
      <c r="E693" s="3">
        <v>2736578</v>
      </c>
    </row>
    <row r="694" spans="1:5" x14ac:dyDescent="0.25">
      <c r="A694" t="s">
        <v>155</v>
      </c>
      <c r="B694" t="s">
        <v>97</v>
      </c>
      <c r="C694" t="s">
        <v>63</v>
      </c>
      <c r="D694">
        <v>2002</v>
      </c>
      <c r="E694" s="3">
        <v>2747250</v>
      </c>
    </row>
    <row r="695" spans="1:5" x14ac:dyDescent="0.25">
      <c r="A695" t="s">
        <v>155</v>
      </c>
      <c r="B695" t="s">
        <v>97</v>
      </c>
      <c r="C695" t="s">
        <v>63</v>
      </c>
      <c r="D695">
        <v>2003</v>
      </c>
      <c r="E695" s="3">
        <v>2960865</v>
      </c>
    </row>
    <row r="696" spans="1:5" x14ac:dyDescent="0.25">
      <c r="A696" t="s">
        <v>155</v>
      </c>
      <c r="B696" t="s">
        <v>97</v>
      </c>
      <c r="C696" t="s">
        <v>63</v>
      </c>
      <c r="D696">
        <v>2004</v>
      </c>
      <c r="E696" s="3">
        <v>2849102</v>
      </c>
    </row>
    <row r="697" spans="1:5" x14ac:dyDescent="0.25">
      <c r="A697" t="s">
        <v>155</v>
      </c>
      <c r="B697" t="s">
        <v>97</v>
      </c>
      <c r="C697" t="s">
        <v>63</v>
      </c>
      <c r="D697">
        <v>2005</v>
      </c>
      <c r="E697" s="3">
        <v>2649810</v>
      </c>
    </row>
    <row r="698" spans="1:5" x14ac:dyDescent="0.25">
      <c r="A698" t="s">
        <v>155</v>
      </c>
      <c r="B698" t="s">
        <v>97</v>
      </c>
      <c r="C698" t="s">
        <v>63</v>
      </c>
      <c r="D698">
        <v>2006</v>
      </c>
      <c r="E698" s="3">
        <v>2655351</v>
      </c>
    </row>
    <row r="699" spans="1:5" x14ac:dyDescent="0.25">
      <c r="A699" t="s">
        <v>155</v>
      </c>
      <c r="B699" t="s">
        <v>97</v>
      </c>
      <c r="C699" t="s">
        <v>63</v>
      </c>
      <c r="D699">
        <v>2007</v>
      </c>
      <c r="E699" s="3">
        <v>2727800</v>
      </c>
    </row>
    <row r="700" spans="1:5" x14ac:dyDescent="0.25">
      <c r="A700" t="s">
        <v>155</v>
      </c>
      <c r="B700" t="s">
        <v>97</v>
      </c>
      <c r="C700" t="s">
        <v>63</v>
      </c>
      <c r="D700">
        <v>2008</v>
      </c>
      <c r="E700" s="3">
        <v>2721287</v>
      </c>
    </row>
    <row r="701" spans="1:5" x14ac:dyDescent="0.25">
      <c r="A701" t="s">
        <v>155</v>
      </c>
      <c r="B701" t="s">
        <v>97</v>
      </c>
      <c r="C701" t="s">
        <v>63</v>
      </c>
      <c r="D701">
        <v>2009</v>
      </c>
      <c r="E701" s="3">
        <v>2560864</v>
      </c>
    </row>
    <row r="702" spans="1:5" x14ac:dyDescent="0.25">
      <c r="A702" t="s">
        <v>155</v>
      </c>
      <c r="B702" t="s">
        <v>97</v>
      </c>
      <c r="C702" t="s">
        <v>63</v>
      </c>
      <c r="D702">
        <v>2010</v>
      </c>
      <c r="E702" s="3">
        <v>2619259</v>
      </c>
    </row>
    <row r="703" spans="1:5" x14ac:dyDescent="0.25">
      <c r="A703" t="s">
        <v>155</v>
      </c>
      <c r="B703" t="s">
        <v>97</v>
      </c>
      <c r="C703" t="s">
        <v>63</v>
      </c>
      <c r="D703">
        <v>2011</v>
      </c>
      <c r="E703" s="3">
        <v>2608196</v>
      </c>
    </row>
    <row r="704" spans="1:5" x14ac:dyDescent="0.25">
      <c r="A704" t="s">
        <v>155</v>
      </c>
      <c r="B704" t="s">
        <v>97</v>
      </c>
      <c r="C704" t="s">
        <v>63</v>
      </c>
      <c r="D704">
        <v>2012</v>
      </c>
      <c r="E704" s="3">
        <v>2749059</v>
      </c>
    </row>
    <row r="705" spans="1:5" x14ac:dyDescent="0.25">
      <c r="A705" t="s">
        <v>155</v>
      </c>
      <c r="B705" t="s">
        <v>97</v>
      </c>
      <c r="C705" t="s">
        <v>63</v>
      </c>
      <c r="D705">
        <v>2013</v>
      </c>
      <c r="E705" s="3">
        <v>2429647</v>
      </c>
    </row>
    <row r="706" spans="1:5" x14ac:dyDescent="0.25">
      <c r="A706" t="s">
        <v>155</v>
      </c>
      <c r="B706" t="s">
        <v>97</v>
      </c>
      <c r="C706" t="s">
        <v>63</v>
      </c>
      <c r="D706">
        <v>2014</v>
      </c>
      <c r="E706" s="3">
        <v>2417320</v>
      </c>
    </row>
    <row r="707" spans="1:5" x14ac:dyDescent="0.25">
      <c r="A707" t="s">
        <v>155</v>
      </c>
      <c r="B707" t="s">
        <v>97</v>
      </c>
      <c r="C707" t="s">
        <v>63</v>
      </c>
      <c r="D707">
        <v>2015</v>
      </c>
      <c r="E707" s="3">
        <v>1697468</v>
      </c>
    </row>
    <row r="708" spans="1:5" x14ac:dyDescent="0.25">
      <c r="A708" t="s">
        <v>155</v>
      </c>
      <c r="B708" t="s">
        <v>97</v>
      </c>
      <c r="C708" t="s">
        <v>63</v>
      </c>
      <c r="D708">
        <v>2016</v>
      </c>
      <c r="E708" s="3">
        <v>1375879</v>
      </c>
    </row>
    <row r="709" spans="1:5" x14ac:dyDescent="0.25">
      <c r="A709" t="s">
        <v>155</v>
      </c>
      <c r="B709" t="s">
        <v>97</v>
      </c>
      <c r="C709" t="s">
        <v>63</v>
      </c>
      <c r="D709">
        <v>2017</v>
      </c>
      <c r="E709" s="3">
        <v>1537206</v>
      </c>
    </row>
    <row r="710" spans="1:5" x14ac:dyDescent="0.25">
      <c r="A710" t="s">
        <v>155</v>
      </c>
      <c r="B710" t="s">
        <v>97</v>
      </c>
      <c r="C710" t="s">
        <v>63</v>
      </c>
      <c r="D710">
        <v>2018</v>
      </c>
      <c r="E710" s="3">
        <v>1547703</v>
      </c>
    </row>
    <row r="711" spans="1:5" x14ac:dyDescent="0.25">
      <c r="A711" t="s">
        <v>155</v>
      </c>
      <c r="B711" t="s">
        <v>97</v>
      </c>
      <c r="C711" t="s">
        <v>63</v>
      </c>
      <c r="D711">
        <v>2019</v>
      </c>
      <c r="E711" s="3">
        <v>1649196</v>
      </c>
    </row>
    <row r="712" spans="1:5" x14ac:dyDescent="0.25">
      <c r="A712" t="s">
        <v>155</v>
      </c>
      <c r="B712" t="s">
        <v>97</v>
      </c>
      <c r="C712" t="s">
        <v>63</v>
      </c>
      <c r="D712">
        <v>2020</v>
      </c>
      <c r="E712" s="3">
        <v>1600889</v>
      </c>
    </row>
    <row r="713" spans="1:5" x14ac:dyDescent="0.25">
      <c r="A713" t="s">
        <v>155</v>
      </c>
      <c r="B713" t="s">
        <v>97</v>
      </c>
      <c r="C713" t="s">
        <v>63</v>
      </c>
      <c r="D713">
        <v>2021</v>
      </c>
      <c r="E713" s="3">
        <v>1611409</v>
      </c>
    </row>
    <row r="714" spans="1:5" x14ac:dyDescent="0.25">
      <c r="A714" t="s">
        <v>155</v>
      </c>
      <c r="B714" t="s">
        <v>97</v>
      </c>
      <c r="C714" t="s">
        <v>63</v>
      </c>
      <c r="D714">
        <v>2022</v>
      </c>
      <c r="E714" s="3">
        <v>1774245</v>
      </c>
    </row>
    <row r="715" spans="1:5" x14ac:dyDescent="0.25">
      <c r="A715" t="s">
        <v>155</v>
      </c>
      <c r="B715" t="s">
        <v>97</v>
      </c>
      <c r="C715" t="s">
        <v>63</v>
      </c>
      <c r="D715">
        <v>2023</v>
      </c>
      <c r="E715" s="3">
        <v>1768002</v>
      </c>
    </row>
    <row r="716" spans="1:5" x14ac:dyDescent="0.25">
      <c r="A716" t="s">
        <v>155</v>
      </c>
      <c r="B716" t="s">
        <v>97</v>
      </c>
      <c r="C716" t="s">
        <v>64</v>
      </c>
      <c r="D716">
        <v>1990</v>
      </c>
      <c r="E716" s="3">
        <v>163949941</v>
      </c>
    </row>
    <row r="717" spans="1:5" x14ac:dyDescent="0.25">
      <c r="A717" t="s">
        <v>155</v>
      </c>
      <c r="B717" t="s">
        <v>97</v>
      </c>
      <c r="C717" t="s">
        <v>64</v>
      </c>
      <c r="D717">
        <v>1991</v>
      </c>
      <c r="E717" s="3">
        <v>172355137</v>
      </c>
    </row>
    <row r="718" spans="1:5" x14ac:dyDescent="0.25">
      <c r="A718" t="s">
        <v>155</v>
      </c>
      <c r="B718" t="s">
        <v>97</v>
      </c>
      <c r="C718" t="s">
        <v>64</v>
      </c>
      <c r="D718">
        <v>1992</v>
      </c>
      <c r="E718" s="3">
        <v>172080553</v>
      </c>
    </row>
    <row r="719" spans="1:5" x14ac:dyDescent="0.25">
      <c r="A719" t="s">
        <v>155</v>
      </c>
      <c r="B719" t="s">
        <v>97</v>
      </c>
      <c r="C719" t="s">
        <v>64</v>
      </c>
      <c r="D719">
        <v>1993</v>
      </c>
      <c r="E719" s="3">
        <v>171954833</v>
      </c>
    </row>
    <row r="720" spans="1:5" x14ac:dyDescent="0.25">
      <c r="A720" t="s">
        <v>155</v>
      </c>
      <c r="B720" t="s">
        <v>97</v>
      </c>
      <c r="C720" t="s">
        <v>64</v>
      </c>
      <c r="D720">
        <v>1994</v>
      </c>
      <c r="E720" s="3">
        <v>172666628</v>
      </c>
    </row>
    <row r="721" spans="1:5" x14ac:dyDescent="0.25">
      <c r="A721" t="s">
        <v>155</v>
      </c>
      <c r="B721" t="s">
        <v>97</v>
      </c>
      <c r="C721" t="s">
        <v>64</v>
      </c>
      <c r="D721">
        <v>1995</v>
      </c>
      <c r="E721" s="3">
        <v>174134333</v>
      </c>
    </row>
    <row r="722" spans="1:5" x14ac:dyDescent="0.25">
      <c r="A722" t="s">
        <v>155</v>
      </c>
      <c r="B722" t="s">
        <v>97</v>
      </c>
      <c r="C722" t="s">
        <v>64</v>
      </c>
      <c r="D722">
        <v>1996</v>
      </c>
      <c r="E722" s="3">
        <v>183168441</v>
      </c>
    </row>
    <row r="723" spans="1:5" x14ac:dyDescent="0.25">
      <c r="A723" t="s">
        <v>155</v>
      </c>
      <c r="B723" t="s">
        <v>97</v>
      </c>
      <c r="C723" t="s">
        <v>64</v>
      </c>
      <c r="D723">
        <v>1997</v>
      </c>
      <c r="E723" s="3">
        <v>176057237</v>
      </c>
    </row>
    <row r="724" spans="1:5" x14ac:dyDescent="0.25">
      <c r="A724" t="s">
        <v>155</v>
      </c>
      <c r="B724" t="s">
        <v>97</v>
      </c>
      <c r="C724" t="s">
        <v>64</v>
      </c>
      <c r="D724">
        <v>1998</v>
      </c>
      <c r="E724" s="3">
        <v>176996290</v>
      </c>
    </row>
    <row r="725" spans="1:5" x14ac:dyDescent="0.25">
      <c r="A725" t="s">
        <v>155</v>
      </c>
      <c r="B725" t="s">
        <v>97</v>
      </c>
      <c r="C725" t="s">
        <v>64</v>
      </c>
      <c r="D725">
        <v>1999</v>
      </c>
      <c r="E725" s="3">
        <v>171605963</v>
      </c>
    </row>
    <row r="726" spans="1:5" x14ac:dyDescent="0.25">
      <c r="A726" t="s">
        <v>155</v>
      </c>
      <c r="B726" t="s">
        <v>97</v>
      </c>
      <c r="C726" t="s">
        <v>64</v>
      </c>
      <c r="D726">
        <v>2000</v>
      </c>
      <c r="E726" s="3">
        <v>172685451</v>
      </c>
    </row>
    <row r="727" spans="1:5" x14ac:dyDescent="0.25">
      <c r="A727" t="s">
        <v>155</v>
      </c>
      <c r="B727" t="s">
        <v>97</v>
      </c>
      <c r="C727" t="s">
        <v>64</v>
      </c>
      <c r="D727">
        <v>2001</v>
      </c>
      <c r="E727" s="3">
        <v>177945287</v>
      </c>
    </row>
    <row r="728" spans="1:5" x14ac:dyDescent="0.25">
      <c r="A728" t="s">
        <v>155</v>
      </c>
      <c r="B728" t="s">
        <v>97</v>
      </c>
      <c r="C728" t="s">
        <v>64</v>
      </c>
      <c r="D728">
        <v>2002</v>
      </c>
      <c r="E728" s="3">
        <v>177200848</v>
      </c>
    </row>
    <row r="729" spans="1:5" x14ac:dyDescent="0.25">
      <c r="A729" t="s">
        <v>155</v>
      </c>
      <c r="B729" t="s">
        <v>97</v>
      </c>
      <c r="C729" t="s">
        <v>64</v>
      </c>
      <c r="D729">
        <v>2003</v>
      </c>
      <c r="E729" s="3">
        <v>180617083</v>
      </c>
    </row>
    <row r="730" spans="1:5" x14ac:dyDescent="0.25">
      <c r="A730" t="s">
        <v>155</v>
      </c>
      <c r="B730" t="s">
        <v>97</v>
      </c>
      <c r="C730" t="s">
        <v>64</v>
      </c>
      <c r="D730">
        <v>2004</v>
      </c>
      <c r="E730" s="3">
        <v>182510542</v>
      </c>
    </row>
    <row r="731" spans="1:5" x14ac:dyDescent="0.25">
      <c r="A731" t="s">
        <v>155</v>
      </c>
      <c r="B731" t="s">
        <v>97</v>
      </c>
      <c r="C731" t="s">
        <v>64</v>
      </c>
      <c r="D731">
        <v>2005</v>
      </c>
      <c r="E731" s="3">
        <v>178567999</v>
      </c>
    </row>
    <row r="732" spans="1:5" x14ac:dyDescent="0.25">
      <c r="A732" t="s">
        <v>155</v>
      </c>
      <c r="B732" t="s">
        <v>97</v>
      </c>
      <c r="C732" t="s">
        <v>64</v>
      </c>
      <c r="D732">
        <v>2006</v>
      </c>
      <c r="E732" s="3">
        <v>173705770</v>
      </c>
    </row>
    <row r="733" spans="1:5" x14ac:dyDescent="0.25">
      <c r="A733" t="s">
        <v>155</v>
      </c>
      <c r="B733" t="s">
        <v>97</v>
      </c>
      <c r="C733" t="s">
        <v>64</v>
      </c>
      <c r="D733">
        <v>2007</v>
      </c>
      <c r="E733" s="3">
        <v>173466053</v>
      </c>
    </row>
    <row r="734" spans="1:5" x14ac:dyDescent="0.25">
      <c r="A734" t="s">
        <v>155</v>
      </c>
      <c r="B734" t="s">
        <v>97</v>
      </c>
      <c r="C734" t="s">
        <v>64</v>
      </c>
      <c r="D734">
        <v>2008</v>
      </c>
      <c r="E734" s="3">
        <v>176327060</v>
      </c>
    </row>
    <row r="735" spans="1:5" x14ac:dyDescent="0.25">
      <c r="A735" t="s">
        <v>155</v>
      </c>
      <c r="B735" t="s">
        <v>97</v>
      </c>
      <c r="C735" t="s">
        <v>64</v>
      </c>
      <c r="D735">
        <v>2009</v>
      </c>
      <c r="E735" s="3">
        <v>170863110</v>
      </c>
    </row>
    <row r="736" spans="1:5" x14ac:dyDescent="0.25">
      <c r="A736" t="s">
        <v>155</v>
      </c>
      <c r="B736" t="s">
        <v>97</v>
      </c>
      <c r="C736" t="s">
        <v>64</v>
      </c>
      <c r="D736">
        <v>2010</v>
      </c>
      <c r="E736" s="3">
        <v>182936970</v>
      </c>
    </row>
    <row r="737" spans="1:5" x14ac:dyDescent="0.25">
      <c r="A737" t="s">
        <v>155</v>
      </c>
      <c r="B737" t="s">
        <v>97</v>
      </c>
      <c r="C737" t="s">
        <v>64</v>
      </c>
      <c r="D737">
        <v>2011</v>
      </c>
      <c r="E737" s="3">
        <v>169802788</v>
      </c>
    </row>
    <row r="738" spans="1:5" x14ac:dyDescent="0.25">
      <c r="A738" t="s">
        <v>155</v>
      </c>
      <c r="B738" t="s">
        <v>97</v>
      </c>
      <c r="C738" t="s">
        <v>64</v>
      </c>
      <c r="D738">
        <v>2012</v>
      </c>
      <c r="E738" s="3">
        <v>166204915</v>
      </c>
    </row>
    <row r="739" spans="1:5" x14ac:dyDescent="0.25">
      <c r="A739" t="s">
        <v>155</v>
      </c>
      <c r="B739" t="s">
        <v>97</v>
      </c>
      <c r="C739" t="s">
        <v>64</v>
      </c>
      <c r="D739">
        <v>2013</v>
      </c>
      <c r="E739" s="3">
        <v>165374728</v>
      </c>
    </row>
    <row r="740" spans="1:5" x14ac:dyDescent="0.25">
      <c r="A740" t="s">
        <v>155</v>
      </c>
      <c r="B740" t="s">
        <v>97</v>
      </c>
      <c r="C740" t="s">
        <v>64</v>
      </c>
      <c r="D740">
        <v>2014</v>
      </c>
      <c r="E740" s="3">
        <v>157932185</v>
      </c>
    </row>
    <row r="741" spans="1:5" x14ac:dyDescent="0.25">
      <c r="A741" t="s">
        <v>155</v>
      </c>
      <c r="B741" t="s">
        <v>97</v>
      </c>
      <c r="C741" t="s">
        <v>64</v>
      </c>
      <c r="D741">
        <v>2015</v>
      </c>
      <c r="E741" s="3">
        <v>164409818</v>
      </c>
    </row>
    <row r="742" spans="1:5" x14ac:dyDescent="0.25">
      <c r="A742" t="s">
        <v>155</v>
      </c>
      <c r="B742" t="s">
        <v>97</v>
      </c>
      <c r="C742" t="s">
        <v>64</v>
      </c>
      <c r="D742">
        <v>2016</v>
      </c>
      <c r="E742" s="3">
        <v>165262491</v>
      </c>
    </row>
    <row r="743" spans="1:5" x14ac:dyDescent="0.25">
      <c r="A743" t="s">
        <v>155</v>
      </c>
      <c r="B743" t="s">
        <v>97</v>
      </c>
      <c r="C743" t="s">
        <v>64</v>
      </c>
      <c r="D743">
        <v>2017</v>
      </c>
      <c r="E743" s="3">
        <v>162748796</v>
      </c>
    </row>
    <row r="744" spans="1:5" x14ac:dyDescent="0.25">
      <c r="A744" t="s">
        <v>155</v>
      </c>
      <c r="B744" t="s">
        <v>97</v>
      </c>
      <c r="C744" t="s">
        <v>64</v>
      </c>
      <c r="D744">
        <v>2018</v>
      </c>
      <c r="E744" s="3">
        <v>158704659</v>
      </c>
    </row>
    <row r="745" spans="1:5" x14ac:dyDescent="0.25">
      <c r="A745" t="s">
        <v>155</v>
      </c>
      <c r="B745" t="s">
        <v>97</v>
      </c>
      <c r="C745" t="s">
        <v>64</v>
      </c>
      <c r="D745">
        <v>2019</v>
      </c>
      <c r="E745" s="3">
        <v>153158217</v>
      </c>
    </row>
    <row r="746" spans="1:5" x14ac:dyDescent="0.25">
      <c r="A746" t="s">
        <v>155</v>
      </c>
      <c r="B746" t="s">
        <v>97</v>
      </c>
      <c r="C746" t="s">
        <v>64</v>
      </c>
      <c r="D746">
        <v>2020</v>
      </c>
      <c r="E746" s="3">
        <v>137393472</v>
      </c>
    </row>
    <row r="747" spans="1:5" x14ac:dyDescent="0.25">
      <c r="A747" t="s">
        <v>155</v>
      </c>
      <c r="B747" t="s">
        <v>97</v>
      </c>
      <c r="C747" t="s">
        <v>64</v>
      </c>
      <c r="D747">
        <v>2021</v>
      </c>
      <c r="E747" s="3">
        <v>140388331</v>
      </c>
    </row>
    <row r="748" spans="1:5" x14ac:dyDescent="0.25">
      <c r="A748" t="s">
        <v>155</v>
      </c>
      <c r="B748" t="s">
        <v>97</v>
      </c>
      <c r="C748" t="s">
        <v>64</v>
      </c>
      <c r="D748">
        <v>2022</v>
      </c>
      <c r="E748" s="3">
        <v>127960598</v>
      </c>
    </row>
    <row r="749" spans="1:5" x14ac:dyDescent="0.25">
      <c r="A749" t="s">
        <v>155</v>
      </c>
      <c r="B749" t="s">
        <v>97</v>
      </c>
      <c r="C749" t="s">
        <v>64</v>
      </c>
      <c r="D749">
        <v>2023</v>
      </c>
      <c r="E749" s="3">
        <v>117449118</v>
      </c>
    </row>
    <row r="750" spans="1:5" x14ac:dyDescent="0.25">
      <c r="A750" t="s">
        <v>155</v>
      </c>
      <c r="B750" t="s">
        <v>97</v>
      </c>
      <c r="C750" t="s">
        <v>74</v>
      </c>
      <c r="D750">
        <v>1990</v>
      </c>
      <c r="E750" s="3">
        <v>35009170</v>
      </c>
    </row>
    <row r="751" spans="1:5" x14ac:dyDescent="0.25">
      <c r="A751" t="s">
        <v>155</v>
      </c>
      <c r="B751" t="s">
        <v>97</v>
      </c>
      <c r="C751" t="s">
        <v>74</v>
      </c>
      <c r="D751">
        <v>1991</v>
      </c>
      <c r="E751" s="3">
        <v>33465799</v>
      </c>
    </row>
    <row r="752" spans="1:5" x14ac:dyDescent="0.25">
      <c r="A752" t="s">
        <v>155</v>
      </c>
      <c r="B752" t="s">
        <v>97</v>
      </c>
      <c r="C752" t="s">
        <v>74</v>
      </c>
      <c r="D752">
        <v>1992</v>
      </c>
      <c r="E752" s="3">
        <v>34402210</v>
      </c>
    </row>
    <row r="753" spans="1:5" x14ac:dyDescent="0.25">
      <c r="A753" t="s">
        <v>155</v>
      </c>
      <c r="B753" t="s">
        <v>97</v>
      </c>
      <c r="C753" t="s">
        <v>74</v>
      </c>
      <c r="D753">
        <v>1993</v>
      </c>
      <c r="E753" s="3">
        <v>35947519</v>
      </c>
    </row>
    <row r="754" spans="1:5" x14ac:dyDescent="0.25">
      <c r="A754" t="s">
        <v>155</v>
      </c>
      <c r="B754" t="s">
        <v>97</v>
      </c>
      <c r="C754" t="s">
        <v>74</v>
      </c>
      <c r="D754">
        <v>1994</v>
      </c>
      <c r="E754" s="3">
        <v>37862737</v>
      </c>
    </row>
    <row r="755" spans="1:5" x14ac:dyDescent="0.25">
      <c r="A755" t="s">
        <v>155</v>
      </c>
      <c r="B755" t="s">
        <v>97</v>
      </c>
      <c r="C755" t="s">
        <v>74</v>
      </c>
      <c r="D755">
        <v>1995</v>
      </c>
      <c r="E755" s="3">
        <v>38468885</v>
      </c>
    </row>
    <row r="756" spans="1:5" x14ac:dyDescent="0.25">
      <c r="A756" t="s">
        <v>155</v>
      </c>
      <c r="B756" t="s">
        <v>97</v>
      </c>
      <c r="C756" t="s">
        <v>74</v>
      </c>
      <c r="D756">
        <v>1996</v>
      </c>
      <c r="E756" s="3">
        <v>41539728</v>
      </c>
    </row>
    <row r="757" spans="1:5" x14ac:dyDescent="0.25">
      <c r="A757" t="s">
        <v>155</v>
      </c>
      <c r="B757" t="s">
        <v>97</v>
      </c>
      <c r="C757" t="s">
        <v>74</v>
      </c>
      <c r="D757">
        <v>1997</v>
      </c>
      <c r="E757" s="3">
        <v>41643817</v>
      </c>
    </row>
    <row r="758" spans="1:5" x14ac:dyDescent="0.25">
      <c r="A758" t="s">
        <v>155</v>
      </c>
      <c r="B758" t="s">
        <v>97</v>
      </c>
      <c r="C758" t="s">
        <v>74</v>
      </c>
      <c r="D758">
        <v>1998</v>
      </c>
      <c r="E758" s="3">
        <v>41838225</v>
      </c>
    </row>
    <row r="759" spans="1:5" x14ac:dyDescent="0.25">
      <c r="A759" t="s">
        <v>155</v>
      </c>
      <c r="B759" t="s">
        <v>97</v>
      </c>
      <c r="C759" t="s">
        <v>74</v>
      </c>
      <c r="D759">
        <v>1999</v>
      </c>
      <c r="E759" s="3">
        <v>42608593</v>
      </c>
    </row>
    <row r="760" spans="1:5" x14ac:dyDescent="0.25">
      <c r="A760" t="s">
        <v>155</v>
      </c>
      <c r="B760" t="s">
        <v>97</v>
      </c>
      <c r="C760" t="s">
        <v>74</v>
      </c>
      <c r="D760">
        <v>2000</v>
      </c>
      <c r="E760" s="3">
        <v>42130939</v>
      </c>
    </row>
    <row r="761" spans="1:5" x14ac:dyDescent="0.25">
      <c r="A761" t="s">
        <v>155</v>
      </c>
      <c r="B761" t="s">
        <v>97</v>
      </c>
      <c r="C761" t="s">
        <v>74</v>
      </c>
      <c r="D761">
        <v>2001</v>
      </c>
      <c r="E761" s="3">
        <v>43519169</v>
      </c>
    </row>
    <row r="762" spans="1:5" x14ac:dyDescent="0.25">
      <c r="A762" t="s">
        <v>155</v>
      </c>
      <c r="B762" t="s">
        <v>97</v>
      </c>
      <c r="C762" t="s">
        <v>74</v>
      </c>
      <c r="D762">
        <v>2002</v>
      </c>
      <c r="E762" s="3">
        <v>42571174</v>
      </c>
    </row>
    <row r="763" spans="1:5" x14ac:dyDescent="0.25">
      <c r="A763" t="s">
        <v>155</v>
      </c>
      <c r="B763" t="s">
        <v>97</v>
      </c>
      <c r="C763" t="s">
        <v>74</v>
      </c>
      <c r="D763">
        <v>2003</v>
      </c>
      <c r="E763" s="3">
        <v>43918932</v>
      </c>
    </row>
    <row r="764" spans="1:5" x14ac:dyDescent="0.25">
      <c r="A764" t="s">
        <v>155</v>
      </c>
      <c r="B764" t="s">
        <v>97</v>
      </c>
      <c r="C764" t="s">
        <v>74</v>
      </c>
      <c r="D764">
        <v>2004</v>
      </c>
      <c r="E764" s="3">
        <v>44256805</v>
      </c>
    </row>
    <row r="765" spans="1:5" x14ac:dyDescent="0.25">
      <c r="A765" t="s">
        <v>155</v>
      </c>
      <c r="B765" t="s">
        <v>97</v>
      </c>
      <c r="C765" t="s">
        <v>74</v>
      </c>
      <c r="D765">
        <v>2005</v>
      </c>
      <c r="E765" s="3">
        <v>43278662</v>
      </c>
    </row>
    <row r="766" spans="1:5" x14ac:dyDescent="0.25">
      <c r="A766" t="s">
        <v>155</v>
      </c>
      <c r="B766" t="s">
        <v>97</v>
      </c>
      <c r="C766" t="s">
        <v>74</v>
      </c>
      <c r="D766">
        <v>2006</v>
      </c>
      <c r="E766" s="3">
        <v>43859139</v>
      </c>
    </row>
    <row r="767" spans="1:5" x14ac:dyDescent="0.25">
      <c r="A767" t="s">
        <v>155</v>
      </c>
      <c r="B767" t="s">
        <v>97</v>
      </c>
      <c r="C767" t="s">
        <v>74</v>
      </c>
      <c r="D767">
        <v>2007</v>
      </c>
      <c r="E767" s="3">
        <v>45605088</v>
      </c>
    </row>
    <row r="768" spans="1:5" x14ac:dyDescent="0.25">
      <c r="A768" t="s">
        <v>155</v>
      </c>
      <c r="B768" t="s">
        <v>97</v>
      </c>
      <c r="C768" t="s">
        <v>74</v>
      </c>
      <c r="D768">
        <v>2008</v>
      </c>
      <c r="E768" s="3">
        <v>44691736</v>
      </c>
    </row>
    <row r="769" spans="1:5" x14ac:dyDescent="0.25">
      <c r="A769" t="s">
        <v>155</v>
      </c>
      <c r="B769" t="s">
        <v>97</v>
      </c>
      <c r="C769" t="s">
        <v>74</v>
      </c>
      <c r="D769">
        <v>2009</v>
      </c>
      <c r="E769" s="3">
        <v>43097885</v>
      </c>
    </row>
    <row r="770" spans="1:5" x14ac:dyDescent="0.25">
      <c r="A770" t="s">
        <v>155</v>
      </c>
      <c r="B770" t="s">
        <v>97</v>
      </c>
      <c r="C770" t="s">
        <v>74</v>
      </c>
      <c r="D770">
        <v>2010</v>
      </c>
      <c r="E770" s="3">
        <v>45658964</v>
      </c>
    </row>
    <row r="771" spans="1:5" x14ac:dyDescent="0.25">
      <c r="A771" t="s">
        <v>155</v>
      </c>
      <c r="B771" t="s">
        <v>97</v>
      </c>
      <c r="C771" t="s">
        <v>74</v>
      </c>
      <c r="D771">
        <v>2011</v>
      </c>
      <c r="E771" s="3">
        <v>44775295</v>
      </c>
    </row>
    <row r="772" spans="1:5" x14ac:dyDescent="0.25">
      <c r="A772" t="s">
        <v>155</v>
      </c>
      <c r="B772" t="s">
        <v>97</v>
      </c>
      <c r="C772" t="s">
        <v>74</v>
      </c>
      <c r="D772">
        <v>2012</v>
      </c>
      <c r="E772" s="3">
        <v>44257806</v>
      </c>
    </row>
    <row r="773" spans="1:5" x14ac:dyDescent="0.25">
      <c r="A773" t="s">
        <v>155</v>
      </c>
      <c r="B773" t="s">
        <v>97</v>
      </c>
      <c r="C773" t="s">
        <v>74</v>
      </c>
      <c r="D773">
        <v>2013</v>
      </c>
      <c r="E773" s="3">
        <v>44539419</v>
      </c>
    </row>
    <row r="774" spans="1:5" x14ac:dyDescent="0.25">
      <c r="A774" t="s">
        <v>155</v>
      </c>
      <c r="B774" t="s">
        <v>97</v>
      </c>
      <c r="C774" t="s">
        <v>74</v>
      </c>
      <c r="D774">
        <v>2014</v>
      </c>
      <c r="E774" s="3">
        <v>44975261</v>
      </c>
    </row>
    <row r="775" spans="1:5" x14ac:dyDescent="0.25">
      <c r="A775" t="s">
        <v>155</v>
      </c>
      <c r="B775" t="s">
        <v>97</v>
      </c>
      <c r="C775" t="s">
        <v>74</v>
      </c>
      <c r="D775">
        <v>2015</v>
      </c>
      <c r="E775" s="3">
        <v>45515144</v>
      </c>
    </row>
    <row r="776" spans="1:5" x14ac:dyDescent="0.25">
      <c r="A776" t="s">
        <v>155</v>
      </c>
      <c r="B776" t="s">
        <v>97</v>
      </c>
      <c r="C776" t="s">
        <v>74</v>
      </c>
      <c r="D776">
        <v>2016</v>
      </c>
      <c r="E776" s="3">
        <v>44699037</v>
      </c>
    </row>
    <row r="777" spans="1:5" x14ac:dyDescent="0.25">
      <c r="A777" t="s">
        <v>155</v>
      </c>
      <c r="B777" t="s">
        <v>97</v>
      </c>
      <c r="C777" t="s">
        <v>74</v>
      </c>
      <c r="D777">
        <v>2017</v>
      </c>
      <c r="E777" s="3">
        <v>44195920</v>
      </c>
    </row>
    <row r="778" spans="1:5" x14ac:dyDescent="0.25">
      <c r="A778" t="s">
        <v>155</v>
      </c>
      <c r="B778" t="s">
        <v>97</v>
      </c>
      <c r="C778" t="s">
        <v>74</v>
      </c>
      <c r="D778">
        <v>2018</v>
      </c>
      <c r="E778" s="3">
        <v>44467797</v>
      </c>
    </row>
    <row r="779" spans="1:5" x14ac:dyDescent="0.25">
      <c r="A779" t="s">
        <v>155</v>
      </c>
      <c r="B779" t="s">
        <v>97</v>
      </c>
      <c r="C779" t="s">
        <v>74</v>
      </c>
      <c r="D779">
        <v>2019</v>
      </c>
      <c r="E779" s="3">
        <v>42862797</v>
      </c>
    </row>
    <row r="780" spans="1:5" x14ac:dyDescent="0.25">
      <c r="A780" t="s">
        <v>155</v>
      </c>
      <c r="B780" t="s">
        <v>97</v>
      </c>
      <c r="C780" t="s">
        <v>74</v>
      </c>
      <c r="D780">
        <v>2020</v>
      </c>
      <c r="E780" s="3">
        <v>41261663</v>
      </c>
    </row>
    <row r="781" spans="1:5" x14ac:dyDescent="0.25">
      <c r="A781" t="s">
        <v>155</v>
      </c>
      <c r="B781" t="s">
        <v>97</v>
      </c>
      <c r="C781" t="s">
        <v>74</v>
      </c>
      <c r="D781">
        <v>2021</v>
      </c>
      <c r="E781" s="3">
        <v>41050035</v>
      </c>
    </row>
    <row r="782" spans="1:5" x14ac:dyDescent="0.25">
      <c r="A782" t="s">
        <v>155</v>
      </c>
      <c r="B782" t="s">
        <v>97</v>
      </c>
      <c r="C782" t="s">
        <v>74</v>
      </c>
      <c r="D782">
        <v>2022</v>
      </c>
      <c r="E782" s="3">
        <v>40830221</v>
      </c>
    </row>
    <row r="783" spans="1:5" x14ac:dyDescent="0.25">
      <c r="A783" t="s">
        <v>155</v>
      </c>
      <c r="B783" t="s">
        <v>97</v>
      </c>
      <c r="C783" t="s">
        <v>74</v>
      </c>
      <c r="D783">
        <v>2023</v>
      </c>
      <c r="E783" s="3">
        <v>38864880</v>
      </c>
    </row>
    <row r="784" spans="1:5" x14ac:dyDescent="0.25">
      <c r="A784" t="s">
        <v>155</v>
      </c>
      <c r="B784" t="s">
        <v>97</v>
      </c>
      <c r="C784" t="s">
        <v>66</v>
      </c>
      <c r="D784">
        <v>1990</v>
      </c>
      <c r="E784" s="3">
        <v>376598898</v>
      </c>
    </row>
    <row r="785" spans="1:5" x14ac:dyDescent="0.25">
      <c r="A785" t="s">
        <v>155</v>
      </c>
      <c r="B785" t="s">
        <v>97</v>
      </c>
      <c r="C785" t="s">
        <v>66</v>
      </c>
      <c r="D785">
        <v>1991</v>
      </c>
      <c r="E785" s="3">
        <v>373662444</v>
      </c>
    </row>
    <row r="786" spans="1:5" x14ac:dyDescent="0.25">
      <c r="A786" t="s">
        <v>155</v>
      </c>
      <c r="B786" t="s">
        <v>97</v>
      </c>
      <c r="C786" t="s">
        <v>66</v>
      </c>
      <c r="D786">
        <v>1992</v>
      </c>
      <c r="E786" s="3">
        <v>364607641</v>
      </c>
    </row>
    <row r="787" spans="1:5" x14ac:dyDescent="0.25">
      <c r="A787" t="s">
        <v>155</v>
      </c>
      <c r="B787" t="s">
        <v>97</v>
      </c>
      <c r="C787" t="s">
        <v>66</v>
      </c>
      <c r="D787">
        <v>1993</v>
      </c>
      <c r="E787" s="3">
        <v>365321155</v>
      </c>
    </row>
    <row r="788" spans="1:5" x14ac:dyDescent="0.25">
      <c r="A788" t="s">
        <v>155</v>
      </c>
      <c r="B788" t="s">
        <v>97</v>
      </c>
      <c r="C788" t="s">
        <v>66</v>
      </c>
      <c r="D788">
        <v>1994</v>
      </c>
      <c r="E788" s="3">
        <v>360386554</v>
      </c>
    </row>
    <row r="789" spans="1:5" x14ac:dyDescent="0.25">
      <c r="A789" t="s">
        <v>155</v>
      </c>
      <c r="B789" t="s">
        <v>97</v>
      </c>
      <c r="C789" t="s">
        <v>66</v>
      </c>
      <c r="D789">
        <v>1995</v>
      </c>
      <c r="E789" s="3">
        <v>362853371</v>
      </c>
    </row>
    <row r="790" spans="1:5" x14ac:dyDescent="0.25">
      <c r="A790" t="s">
        <v>155</v>
      </c>
      <c r="B790" t="s">
        <v>97</v>
      </c>
      <c r="C790" t="s">
        <v>66</v>
      </c>
      <c r="D790">
        <v>1996</v>
      </c>
      <c r="E790" s="3">
        <v>377507619</v>
      </c>
    </row>
    <row r="791" spans="1:5" x14ac:dyDescent="0.25">
      <c r="A791" t="s">
        <v>155</v>
      </c>
      <c r="B791" t="s">
        <v>97</v>
      </c>
      <c r="C791" t="s">
        <v>66</v>
      </c>
      <c r="D791">
        <v>1997</v>
      </c>
      <c r="E791" s="3">
        <v>367592858</v>
      </c>
    </row>
    <row r="792" spans="1:5" x14ac:dyDescent="0.25">
      <c r="A792" t="s">
        <v>155</v>
      </c>
      <c r="B792" t="s">
        <v>97</v>
      </c>
      <c r="C792" t="s">
        <v>66</v>
      </c>
      <c r="D792">
        <v>1998</v>
      </c>
      <c r="E792" s="3">
        <v>339375880</v>
      </c>
    </row>
    <row r="793" spans="1:5" x14ac:dyDescent="0.25">
      <c r="A793" t="s">
        <v>155</v>
      </c>
      <c r="B793" t="s">
        <v>97</v>
      </c>
      <c r="C793" t="s">
        <v>66</v>
      </c>
      <c r="D793">
        <v>1999</v>
      </c>
      <c r="E793" s="3">
        <v>329602415</v>
      </c>
    </row>
    <row r="794" spans="1:5" x14ac:dyDescent="0.25">
      <c r="A794" t="s">
        <v>155</v>
      </c>
      <c r="B794" t="s">
        <v>97</v>
      </c>
      <c r="C794" t="s">
        <v>66</v>
      </c>
      <c r="D794">
        <v>2000</v>
      </c>
      <c r="E794" s="3">
        <v>317767670</v>
      </c>
    </row>
    <row r="795" spans="1:5" x14ac:dyDescent="0.25">
      <c r="A795" t="s">
        <v>155</v>
      </c>
      <c r="B795" t="s">
        <v>97</v>
      </c>
      <c r="C795" t="s">
        <v>66</v>
      </c>
      <c r="D795">
        <v>2001</v>
      </c>
      <c r="E795" s="3">
        <v>313725971</v>
      </c>
    </row>
    <row r="796" spans="1:5" x14ac:dyDescent="0.25">
      <c r="A796" t="s">
        <v>155</v>
      </c>
      <c r="B796" t="s">
        <v>97</v>
      </c>
      <c r="C796" t="s">
        <v>66</v>
      </c>
      <c r="D796">
        <v>2002</v>
      </c>
      <c r="E796" s="3">
        <v>306343325</v>
      </c>
    </row>
    <row r="797" spans="1:5" x14ac:dyDescent="0.25">
      <c r="A797" t="s">
        <v>155</v>
      </c>
      <c r="B797" t="s">
        <v>97</v>
      </c>
      <c r="C797" t="s">
        <v>66</v>
      </c>
      <c r="D797">
        <v>2003</v>
      </c>
      <c r="E797" s="3">
        <v>319216362</v>
      </c>
    </row>
    <row r="798" spans="1:5" x14ac:dyDescent="0.25">
      <c r="A798" t="s">
        <v>155</v>
      </c>
      <c r="B798" t="s">
        <v>97</v>
      </c>
      <c r="C798" t="s">
        <v>66</v>
      </c>
      <c r="D798">
        <v>2004</v>
      </c>
      <c r="E798" s="3">
        <v>324184284</v>
      </c>
    </row>
    <row r="799" spans="1:5" x14ac:dyDescent="0.25">
      <c r="A799" t="s">
        <v>155</v>
      </c>
      <c r="B799" t="s">
        <v>97</v>
      </c>
      <c r="C799" t="s">
        <v>66</v>
      </c>
      <c r="D799">
        <v>2005</v>
      </c>
      <c r="E799" s="3">
        <v>323128272</v>
      </c>
    </row>
    <row r="800" spans="1:5" x14ac:dyDescent="0.25">
      <c r="A800" t="s">
        <v>155</v>
      </c>
      <c r="B800" t="s">
        <v>97</v>
      </c>
      <c r="C800" t="s">
        <v>66</v>
      </c>
      <c r="D800">
        <v>2006</v>
      </c>
      <c r="E800" s="3">
        <v>337034868</v>
      </c>
    </row>
    <row r="801" spans="1:5" x14ac:dyDescent="0.25">
      <c r="A801" t="s">
        <v>155</v>
      </c>
      <c r="B801" t="s">
        <v>97</v>
      </c>
      <c r="C801" t="s">
        <v>66</v>
      </c>
      <c r="D801">
        <v>2007</v>
      </c>
      <c r="E801" s="3">
        <v>336379257</v>
      </c>
    </row>
    <row r="802" spans="1:5" x14ac:dyDescent="0.25">
      <c r="A802" t="s">
        <v>155</v>
      </c>
      <c r="B802" t="s">
        <v>97</v>
      </c>
      <c r="C802" t="s">
        <v>66</v>
      </c>
      <c r="D802">
        <v>2008</v>
      </c>
      <c r="E802" s="3">
        <v>330239644</v>
      </c>
    </row>
    <row r="803" spans="1:5" x14ac:dyDescent="0.25">
      <c r="A803" t="s">
        <v>155</v>
      </c>
      <c r="B803" t="s">
        <v>97</v>
      </c>
      <c r="C803" t="s">
        <v>66</v>
      </c>
      <c r="D803">
        <v>2009</v>
      </c>
      <c r="E803" s="3">
        <v>316526377</v>
      </c>
    </row>
    <row r="804" spans="1:5" x14ac:dyDescent="0.25">
      <c r="A804" t="s">
        <v>155</v>
      </c>
      <c r="B804" t="s">
        <v>97</v>
      </c>
      <c r="C804" t="s">
        <v>66</v>
      </c>
      <c r="D804">
        <v>2010</v>
      </c>
      <c r="E804" s="3">
        <v>334573084</v>
      </c>
    </row>
    <row r="805" spans="1:5" x14ac:dyDescent="0.25">
      <c r="A805" t="s">
        <v>155</v>
      </c>
      <c r="B805" t="s">
        <v>97</v>
      </c>
      <c r="C805" t="s">
        <v>66</v>
      </c>
      <c r="D805">
        <v>2011</v>
      </c>
      <c r="E805" s="3">
        <v>333973400</v>
      </c>
    </row>
    <row r="806" spans="1:5" x14ac:dyDescent="0.25">
      <c r="A806" t="s">
        <v>155</v>
      </c>
      <c r="B806" t="s">
        <v>97</v>
      </c>
      <c r="C806" t="s">
        <v>66</v>
      </c>
      <c r="D806">
        <v>2012</v>
      </c>
      <c r="E806" s="3">
        <v>326296530</v>
      </c>
    </row>
    <row r="807" spans="1:5" x14ac:dyDescent="0.25">
      <c r="A807" t="s">
        <v>155</v>
      </c>
      <c r="B807" t="s">
        <v>97</v>
      </c>
      <c r="C807" t="s">
        <v>66</v>
      </c>
      <c r="D807">
        <v>2013</v>
      </c>
      <c r="E807" s="3">
        <v>322191890</v>
      </c>
    </row>
    <row r="808" spans="1:5" x14ac:dyDescent="0.25">
      <c r="A808" t="s">
        <v>155</v>
      </c>
      <c r="B808" t="s">
        <v>97</v>
      </c>
      <c r="C808" t="s">
        <v>66</v>
      </c>
      <c r="D808">
        <v>2014</v>
      </c>
      <c r="E808" s="3">
        <v>309889797</v>
      </c>
    </row>
    <row r="809" spans="1:5" x14ac:dyDescent="0.25">
      <c r="A809" t="s">
        <v>155</v>
      </c>
      <c r="B809" t="s">
        <v>97</v>
      </c>
      <c r="C809" t="s">
        <v>66</v>
      </c>
      <c r="D809">
        <v>2015</v>
      </c>
      <c r="E809" s="3">
        <v>313071838</v>
      </c>
    </row>
    <row r="810" spans="1:5" x14ac:dyDescent="0.25">
      <c r="A810" t="s">
        <v>155</v>
      </c>
      <c r="B810" t="s">
        <v>97</v>
      </c>
      <c r="C810" t="s">
        <v>66</v>
      </c>
      <c r="D810">
        <v>2016</v>
      </c>
      <c r="E810" s="3">
        <v>323801848</v>
      </c>
    </row>
    <row r="811" spans="1:5" x14ac:dyDescent="0.25">
      <c r="A811" t="s">
        <v>155</v>
      </c>
      <c r="B811" t="s">
        <v>97</v>
      </c>
      <c r="C811" t="s">
        <v>66</v>
      </c>
      <c r="D811">
        <v>2017</v>
      </c>
      <c r="E811" s="3">
        <v>337003092</v>
      </c>
    </row>
    <row r="812" spans="1:5" x14ac:dyDescent="0.25">
      <c r="A812" t="s">
        <v>155</v>
      </c>
      <c r="B812" t="s">
        <v>97</v>
      </c>
      <c r="C812" t="s">
        <v>66</v>
      </c>
      <c r="D812">
        <v>2018</v>
      </c>
      <c r="E812" s="3">
        <v>336160137</v>
      </c>
    </row>
    <row r="813" spans="1:5" x14ac:dyDescent="0.25">
      <c r="A813" t="s">
        <v>155</v>
      </c>
      <c r="B813" t="s">
        <v>97</v>
      </c>
      <c r="C813" t="s">
        <v>66</v>
      </c>
      <c r="D813">
        <v>2019</v>
      </c>
      <c r="E813" s="3">
        <v>317862689</v>
      </c>
    </row>
    <row r="814" spans="1:5" x14ac:dyDescent="0.25">
      <c r="A814" t="s">
        <v>155</v>
      </c>
      <c r="B814" t="s">
        <v>97</v>
      </c>
      <c r="C814" t="s">
        <v>66</v>
      </c>
      <c r="D814">
        <v>2020</v>
      </c>
      <c r="E814" s="3">
        <v>302630399</v>
      </c>
    </row>
    <row r="815" spans="1:5" x14ac:dyDescent="0.25">
      <c r="A815" t="s">
        <v>155</v>
      </c>
      <c r="B815" t="s">
        <v>97</v>
      </c>
      <c r="C815" t="s">
        <v>66</v>
      </c>
      <c r="D815">
        <v>2021</v>
      </c>
      <c r="E815" s="3">
        <v>331160256</v>
      </c>
    </row>
    <row r="816" spans="1:5" x14ac:dyDescent="0.25">
      <c r="A816" t="s">
        <v>155</v>
      </c>
      <c r="B816" t="s">
        <v>97</v>
      </c>
      <c r="C816" t="s">
        <v>66</v>
      </c>
      <c r="D816">
        <v>2022</v>
      </c>
      <c r="E816" s="3">
        <v>315278083</v>
      </c>
    </row>
    <row r="817" spans="1:5" x14ac:dyDescent="0.25">
      <c r="A817" t="s">
        <v>155</v>
      </c>
      <c r="B817" t="s">
        <v>97</v>
      </c>
      <c r="C817" t="s">
        <v>66</v>
      </c>
      <c r="D817">
        <v>2023</v>
      </c>
      <c r="E817" s="3">
        <v>283619424</v>
      </c>
    </row>
    <row r="818" spans="1:5" x14ac:dyDescent="0.25">
      <c r="A818" t="s">
        <v>155</v>
      </c>
      <c r="B818" t="s">
        <v>97</v>
      </c>
      <c r="C818" t="s">
        <v>67</v>
      </c>
      <c r="D818">
        <v>1990</v>
      </c>
      <c r="E818" s="3">
        <v>45403851</v>
      </c>
    </row>
    <row r="819" spans="1:5" x14ac:dyDescent="0.25">
      <c r="A819" t="s">
        <v>155</v>
      </c>
      <c r="B819" t="s">
        <v>97</v>
      </c>
      <c r="C819" t="s">
        <v>67</v>
      </c>
      <c r="D819">
        <v>1991</v>
      </c>
      <c r="E819" s="3">
        <v>46970088</v>
      </c>
    </row>
    <row r="820" spans="1:5" x14ac:dyDescent="0.25">
      <c r="A820" t="s">
        <v>155</v>
      </c>
      <c r="B820" t="s">
        <v>97</v>
      </c>
      <c r="C820" t="s">
        <v>67</v>
      </c>
      <c r="D820">
        <v>1992</v>
      </c>
      <c r="E820" s="3">
        <v>51054116</v>
      </c>
    </row>
    <row r="821" spans="1:5" x14ac:dyDescent="0.25">
      <c r="A821" t="s">
        <v>155</v>
      </c>
      <c r="B821" t="s">
        <v>97</v>
      </c>
      <c r="C821" t="s">
        <v>67</v>
      </c>
      <c r="D821">
        <v>1993</v>
      </c>
      <c r="E821" s="3">
        <v>49565762</v>
      </c>
    </row>
    <row r="822" spans="1:5" x14ac:dyDescent="0.25">
      <c r="A822" t="s">
        <v>155</v>
      </c>
      <c r="B822" t="s">
        <v>97</v>
      </c>
      <c r="C822" t="s">
        <v>67</v>
      </c>
      <c r="D822">
        <v>1994</v>
      </c>
      <c r="E822" s="3">
        <v>50390465</v>
      </c>
    </row>
    <row r="823" spans="1:5" x14ac:dyDescent="0.25">
      <c r="A823" t="s">
        <v>155</v>
      </c>
      <c r="B823" t="s">
        <v>97</v>
      </c>
      <c r="C823" t="s">
        <v>67</v>
      </c>
      <c r="D823">
        <v>1995</v>
      </c>
      <c r="E823" s="3">
        <v>54686051</v>
      </c>
    </row>
    <row r="824" spans="1:5" x14ac:dyDescent="0.25">
      <c r="A824" t="s">
        <v>155</v>
      </c>
      <c r="B824" t="s">
        <v>97</v>
      </c>
      <c r="C824" t="s">
        <v>67</v>
      </c>
      <c r="D824">
        <v>1996</v>
      </c>
      <c r="E824" s="3">
        <v>51972072</v>
      </c>
    </row>
    <row r="825" spans="1:5" x14ac:dyDescent="0.25">
      <c r="A825" t="s">
        <v>155</v>
      </c>
      <c r="B825" t="s">
        <v>97</v>
      </c>
      <c r="C825" t="s">
        <v>67</v>
      </c>
      <c r="D825">
        <v>1997</v>
      </c>
      <c r="E825" s="3">
        <v>54868471</v>
      </c>
    </row>
    <row r="826" spans="1:5" x14ac:dyDescent="0.25">
      <c r="A826" t="s">
        <v>155</v>
      </c>
      <c r="B826" t="s">
        <v>97</v>
      </c>
      <c r="C826" t="s">
        <v>67</v>
      </c>
      <c r="D826">
        <v>1998</v>
      </c>
      <c r="E826" s="3">
        <v>59403159</v>
      </c>
    </row>
    <row r="827" spans="1:5" x14ac:dyDescent="0.25">
      <c r="A827" t="s">
        <v>155</v>
      </c>
      <c r="B827" t="s">
        <v>97</v>
      </c>
      <c r="C827" t="s">
        <v>67</v>
      </c>
      <c r="D827">
        <v>1999</v>
      </c>
      <c r="E827" s="3">
        <v>67071367</v>
      </c>
    </row>
    <row r="828" spans="1:5" x14ac:dyDescent="0.25">
      <c r="A828" t="s">
        <v>155</v>
      </c>
      <c r="B828" t="s">
        <v>97</v>
      </c>
      <c r="C828" t="s">
        <v>67</v>
      </c>
      <c r="D828">
        <v>2000</v>
      </c>
      <c r="E828" s="3">
        <v>65686668</v>
      </c>
    </row>
    <row r="829" spans="1:5" x14ac:dyDescent="0.25">
      <c r="A829" t="s">
        <v>155</v>
      </c>
      <c r="B829" t="s">
        <v>97</v>
      </c>
      <c r="C829" t="s">
        <v>67</v>
      </c>
      <c r="D829">
        <v>2001</v>
      </c>
      <c r="E829" s="3">
        <v>65381366</v>
      </c>
    </row>
    <row r="830" spans="1:5" x14ac:dyDescent="0.25">
      <c r="A830" t="s">
        <v>155</v>
      </c>
      <c r="B830" t="s">
        <v>97</v>
      </c>
      <c r="C830" t="s">
        <v>67</v>
      </c>
      <c r="D830">
        <v>2002</v>
      </c>
      <c r="E830" s="3">
        <v>69775137</v>
      </c>
    </row>
    <row r="831" spans="1:5" x14ac:dyDescent="0.25">
      <c r="A831" t="s">
        <v>155</v>
      </c>
      <c r="B831" t="s">
        <v>97</v>
      </c>
      <c r="C831" t="s">
        <v>67</v>
      </c>
      <c r="D831">
        <v>2003</v>
      </c>
      <c r="E831" s="3">
        <v>64690599</v>
      </c>
    </row>
    <row r="832" spans="1:5" x14ac:dyDescent="0.25">
      <c r="A832" t="s">
        <v>155</v>
      </c>
      <c r="B832" t="s">
        <v>97</v>
      </c>
      <c r="C832" t="s">
        <v>67</v>
      </c>
      <c r="D832">
        <v>2004</v>
      </c>
      <c r="E832" s="3">
        <v>67516821</v>
      </c>
    </row>
    <row r="833" spans="1:5" x14ac:dyDescent="0.25">
      <c r="A833" t="s">
        <v>155</v>
      </c>
      <c r="B833" t="s">
        <v>97</v>
      </c>
      <c r="C833" t="s">
        <v>67</v>
      </c>
      <c r="D833">
        <v>2005</v>
      </c>
      <c r="E833" s="3">
        <v>69843766</v>
      </c>
    </row>
    <row r="834" spans="1:5" x14ac:dyDescent="0.25">
      <c r="A834" t="s">
        <v>155</v>
      </c>
      <c r="B834" t="s">
        <v>97</v>
      </c>
      <c r="C834" t="s">
        <v>67</v>
      </c>
      <c r="D834">
        <v>2006</v>
      </c>
      <c r="E834" s="3">
        <v>65059397</v>
      </c>
    </row>
    <row r="835" spans="1:5" x14ac:dyDescent="0.25">
      <c r="A835" t="s">
        <v>155</v>
      </c>
      <c r="B835" t="s">
        <v>97</v>
      </c>
      <c r="C835" t="s">
        <v>67</v>
      </c>
      <c r="D835">
        <v>2007</v>
      </c>
      <c r="E835" s="3">
        <v>62587927</v>
      </c>
    </row>
    <row r="836" spans="1:5" x14ac:dyDescent="0.25">
      <c r="A836" t="s">
        <v>155</v>
      </c>
      <c r="B836" t="s">
        <v>97</v>
      </c>
      <c r="C836" t="s">
        <v>67</v>
      </c>
      <c r="D836">
        <v>2008</v>
      </c>
      <c r="E836" s="3">
        <v>60196398</v>
      </c>
    </row>
    <row r="837" spans="1:5" x14ac:dyDescent="0.25">
      <c r="A837" t="s">
        <v>155</v>
      </c>
      <c r="B837" t="s">
        <v>97</v>
      </c>
      <c r="C837" t="s">
        <v>67</v>
      </c>
      <c r="D837">
        <v>2009</v>
      </c>
      <c r="E837" s="3">
        <v>57318717</v>
      </c>
    </row>
    <row r="838" spans="1:5" x14ac:dyDescent="0.25">
      <c r="A838" t="s">
        <v>155</v>
      </c>
      <c r="B838" t="s">
        <v>97</v>
      </c>
      <c r="C838" t="s">
        <v>67</v>
      </c>
      <c r="D838">
        <v>2010</v>
      </c>
      <c r="E838" s="3">
        <v>53075748</v>
      </c>
    </row>
    <row r="839" spans="1:5" x14ac:dyDescent="0.25">
      <c r="A839" t="s">
        <v>155</v>
      </c>
      <c r="B839" t="s">
        <v>97</v>
      </c>
      <c r="C839" t="s">
        <v>67</v>
      </c>
      <c r="D839">
        <v>2011</v>
      </c>
      <c r="E839" s="3">
        <v>51958998</v>
      </c>
    </row>
    <row r="840" spans="1:5" x14ac:dyDescent="0.25">
      <c r="A840" t="s">
        <v>155</v>
      </c>
      <c r="B840" t="s">
        <v>97</v>
      </c>
      <c r="C840" t="s">
        <v>67</v>
      </c>
      <c r="D840">
        <v>2012</v>
      </c>
      <c r="E840" s="3">
        <v>50113069</v>
      </c>
    </row>
    <row r="841" spans="1:5" x14ac:dyDescent="0.25">
      <c r="A841" t="s">
        <v>155</v>
      </c>
      <c r="B841" t="s">
        <v>97</v>
      </c>
      <c r="C841" t="s">
        <v>67</v>
      </c>
      <c r="D841">
        <v>2013</v>
      </c>
      <c r="E841" s="3">
        <v>48311637</v>
      </c>
    </row>
    <row r="842" spans="1:5" x14ac:dyDescent="0.25">
      <c r="A842" t="s">
        <v>155</v>
      </c>
      <c r="B842" t="s">
        <v>97</v>
      </c>
      <c r="C842" t="s">
        <v>67</v>
      </c>
      <c r="D842">
        <v>2014</v>
      </c>
      <c r="E842" s="3">
        <v>48099860</v>
      </c>
    </row>
    <row r="843" spans="1:5" x14ac:dyDescent="0.25">
      <c r="A843" t="s">
        <v>155</v>
      </c>
      <c r="B843" t="s">
        <v>97</v>
      </c>
      <c r="C843" t="s">
        <v>67</v>
      </c>
      <c r="D843">
        <v>2015</v>
      </c>
      <c r="E843" s="3">
        <v>52394080</v>
      </c>
    </row>
    <row r="844" spans="1:5" x14ac:dyDescent="0.25">
      <c r="A844" t="s">
        <v>155</v>
      </c>
      <c r="B844" t="s">
        <v>97</v>
      </c>
      <c r="C844" t="s">
        <v>67</v>
      </c>
      <c r="D844">
        <v>2016</v>
      </c>
      <c r="E844" s="3">
        <v>50464786</v>
      </c>
    </row>
    <row r="845" spans="1:5" x14ac:dyDescent="0.25">
      <c r="A845" t="s">
        <v>155</v>
      </c>
      <c r="B845" t="s">
        <v>97</v>
      </c>
      <c r="C845" t="s">
        <v>67</v>
      </c>
      <c r="D845">
        <v>2017</v>
      </c>
      <c r="E845" s="3">
        <v>55324945</v>
      </c>
    </row>
    <row r="846" spans="1:5" x14ac:dyDescent="0.25">
      <c r="A846" t="s">
        <v>155</v>
      </c>
      <c r="B846" t="s">
        <v>97</v>
      </c>
      <c r="C846" t="s">
        <v>67</v>
      </c>
      <c r="D846">
        <v>2018</v>
      </c>
      <c r="E846" s="3">
        <v>51481237</v>
      </c>
    </row>
    <row r="847" spans="1:5" x14ac:dyDescent="0.25">
      <c r="A847" t="s">
        <v>155</v>
      </c>
      <c r="B847" t="s">
        <v>97</v>
      </c>
      <c r="C847" t="s">
        <v>67</v>
      </c>
      <c r="D847">
        <v>2019</v>
      </c>
      <c r="E847" s="3">
        <v>47746765</v>
      </c>
    </row>
    <row r="848" spans="1:5" x14ac:dyDescent="0.25">
      <c r="A848" t="s">
        <v>155</v>
      </c>
      <c r="B848" t="s">
        <v>97</v>
      </c>
      <c r="C848" t="s">
        <v>67</v>
      </c>
      <c r="D848">
        <v>2020</v>
      </c>
      <c r="E848" s="3">
        <v>41878382</v>
      </c>
    </row>
    <row r="849" spans="1:5" x14ac:dyDescent="0.25">
      <c r="A849" t="s">
        <v>155</v>
      </c>
      <c r="B849" t="s">
        <v>97</v>
      </c>
      <c r="C849" t="s">
        <v>67</v>
      </c>
      <c r="D849">
        <v>2021</v>
      </c>
      <c r="E849" s="3">
        <v>40484361</v>
      </c>
    </row>
    <row r="850" spans="1:5" x14ac:dyDescent="0.25">
      <c r="A850" t="s">
        <v>155</v>
      </c>
      <c r="B850" t="s">
        <v>97</v>
      </c>
      <c r="C850" t="s">
        <v>67</v>
      </c>
      <c r="D850">
        <v>2022</v>
      </c>
      <c r="E850" s="3">
        <v>40850211</v>
      </c>
    </row>
    <row r="851" spans="1:5" x14ac:dyDescent="0.25">
      <c r="A851" t="s">
        <v>155</v>
      </c>
      <c r="B851" t="s">
        <v>97</v>
      </c>
      <c r="C851" t="s">
        <v>67</v>
      </c>
      <c r="D851">
        <v>2023</v>
      </c>
      <c r="E851" s="3">
        <v>37747641</v>
      </c>
    </row>
    <row r="852" spans="1:5" x14ac:dyDescent="0.25">
      <c r="A852" t="s">
        <v>155</v>
      </c>
      <c r="B852" t="s">
        <v>97</v>
      </c>
      <c r="C852" t="s">
        <v>68</v>
      </c>
      <c r="D852">
        <v>1990</v>
      </c>
      <c r="E852" s="3">
        <v>176535105</v>
      </c>
    </row>
    <row r="853" spans="1:5" x14ac:dyDescent="0.25">
      <c r="A853" t="s">
        <v>155</v>
      </c>
      <c r="B853" t="s">
        <v>97</v>
      </c>
      <c r="C853" t="s">
        <v>68</v>
      </c>
      <c r="D853">
        <v>1991</v>
      </c>
      <c r="E853" s="3">
        <v>142258091</v>
      </c>
    </row>
    <row r="854" spans="1:5" x14ac:dyDescent="0.25">
      <c r="A854" t="s">
        <v>155</v>
      </c>
      <c r="B854" t="s">
        <v>97</v>
      </c>
      <c r="C854" t="s">
        <v>68</v>
      </c>
      <c r="D854">
        <v>1992</v>
      </c>
      <c r="E854" s="3">
        <v>132002823</v>
      </c>
    </row>
    <row r="855" spans="1:5" x14ac:dyDescent="0.25">
      <c r="A855" t="s">
        <v>155</v>
      </c>
      <c r="B855" t="s">
        <v>97</v>
      </c>
      <c r="C855" t="s">
        <v>68</v>
      </c>
      <c r="D855">
        <v>1993</v>
      </c>
      <c r="E855" s="3">
        <v>122709184</v>
      </c>
    </row>
    <row r="856" spans="1:5" x14ac:dyDescent="0.25">
      <c r="A856" t="s">
        <v>155</v>
      </c>
      <c r="B856" t="s">
        <v>97</v>
      </c>
      <c r="C856" t="s">
        <v>68</v>
      </c>
      <c r="D856">
        <v>1994</v>
      </c>
      <c r="E856" s="3">
        <v>120868472</v>
      </c>
    </row>
    <row r="857" spans="1:5" x14ac:dyDescent="0.25">
      <c r="A857" t="s">
        <v>155</v>
      </c>
      <c r="B857" t="s">
        <v>97</v>
      </c>
      <c r="C857" t="s">
        <v>68</v>
      </c>
      <c r="D857">
        <v>1995</v>
      </c>
      <c r="E857" s="3">
        <v>125675388</v>
      </c>
    </row>
    <row r="858" spans="1:5" x14ac:dyDescent="0.25">
      <c r="A858" t="s">
        <v>155</v>
      </c>
      <c r="B858" t="s">
        <v>97</v>
      </c>
      <c r="C858" t="s">
        <v>68</v>
      </c>
      <c r="D858">
        <v>1996</v>
      </c>
      <c r="E858" s="3">
        <v>129117051</v>
      </c>
    </row>
    <row r="859" spans="1:5" x14ac:dyDescent="0.25">
      <c r="A859" t="s">
        <v>155</v>
      </c>
      <c r="B859" t="s">
        <v>97</v>
      </c>
      <c r="C859" t="s">
        <v>68</v>
      </c>
      <c r="D859">
        <v>1997</v>
      </c>
      <c r="E859" s="3">
        <v>118114572</v>
      </c>
    </row>
    <row r="860" spans="1:5" x14ac:dyDescent="0.25">
      <c r="A860" t="s">
        <v>155</v>
      </c>
      <c r="B860" t="s">
        <v>97</v>
      </c>
      <c r="C860" t="s">
        <v>68</v>
      </c>
      <c r="D860">
        <v>1998</v>
      </c>
      <c r="E860" s="3">
        <v>104783421</v>
      </c>
    </row>
    <row r="861" spans="1:5" x14ac:dyDescent="0.25">
      <c r="A861" t="s">
        <v>155</v>
      </c>
      <c r="B861" t="s">
        <v>97</v>
      </c>
      <c r="C861" t="s">
        <v>68</v>
      </c>
      <c r="D861">
        <v>1999</v>
      </c>
      <c r="E861" s="3">
        <v>88898599</v>
      </c>
    </row>
    <row r="862" spans="1:5" x14ac:dyDescent="0.25">
      <c r="A862" t="s">
        <v>155</v>
      </c>
      <c r="B862" t="s">
        <v>97</v>
      </c>
      <c r="C862" t="s">
        <v>68</v>
      </c>
      <c r="D862">
        <v>2000</v>
      </c>
      <c r="E862" s="3">
        <v>93206257</v>
      </c>
    </row>
    <row r="863" spans="1:5" x14ac:dyDescent="0.25">
      <c r="A863" t="s">
        <v>155</v>
      </c>
      <c r="B863" t="s">
        <v>97</v>
      </c>
      <c r="C863" t="s">
        <v>68</v>
      </c>
      <c r="D863">
        <v>2001</v>
      </c>
      <c r="E863" s="3">
        <v>98928066</v>
      </c>
    </row>
    <row r="864" spans="1:5" x14ac:dyDescent="0.25">
      <c r="A864" t="s">
        <v>155</v>
      </c>
      <c r="B864" t="s">
        <v>97</v>
      </c>
      <c r="C864" t="s">
        <v>68</v>
      </c>
      <c r="D864">
        <v>2002</v>
      </c>
      <c r="E864" s="3">
        <v>99068887</v>
      </c>
    </row>
    <row r="865" spans="1:5" x14ac:dyDescent="0.25">
      <c r="A865" t="s">
        <v>155</v>
      </c>
      <c r="B865" t="s">
        <v>97</v>
      </c>
      <c r="C865" t="s">
        <v>68</v>
      </c>
      <c r="D865">
        <v>2003</v>
      </c>
      <c r="E865" s="3">
        <v>103707359</v>
      </c>
    </row>
    <row r="866" spans="1:5" x14ac:dyDescent="0.25">
      <c r="A866" t="s">
        <v>155</v>
      </c>
      <c r="B866" t="s">
        <v>97</v>
      </c>
      <c r="C866" t="s">
        <v>68</v>
      </c>
      <c r="D866">
        <v>2004</v>
      </c>
      <c r="E866" s="3">
        <v>103232625</v>
      </c>
    </row>
    <row r="867" spans="1:5" x14ac:dyDescent="0.25">
      <c r="A867" t="s">
        <v>155</v>
      </c>
      <c r="B867" t="s">
        <v>97</v>
      </c>
      <c r="C867" t="s">
        <v>68</v>
      </c>
      <c r="D867">
        <v>2005</v>
      </c>
      <c r="E867" s="3">
        <v>101336596</v>
      </c>
    </row>
    <row r="868" spans="1:5" x14ac:dyDescent="0.25">
      <c r="A868" t="s">
        <v>155</v>
      </c>
      <c r="B868" t="s">
        <v>97</v>
      </c>
      <c r="C868" t="s">
        <v>68</v>
      </c>
      <c r="D868">
        <v>2006</v>
      </c>
      <c r="E868" s="3">
        <v>104290000</v>
      </c>
    </row>
    <row r="869" spans="1:5" x14ac:dyDescent="0.25">
      <c r="A869" t="s">
        <v>155</v>
      </c>
      <c r="B869" t="s">
        <v>97</v>
      </c>
      <c r="C869" t="s">
        <v>68</v>
      </c>
      <c r="D869">
        <v>2007</v>
      </c>
      <c r="E869" s="3">
        <v>108496600</v>
      </c>
    </row>
    <row r="870" spans="1:5" x14ac:dyDescent="0.25">
      <c r="A870" t="s">
        <v>155</v>
      </c>
      <c r="B870" t="s">
        <v>97</v>
      </c>
      <c r="C870" t="s">
        <v>68</v>
      </c>
      <c r="D870">
        <v>2008</v>
      </c>
      <c r="E870" s="3">
        <v>106997317</v>
      </c>
    </row>
    <row r="871" spans="1:5" x14ac:dyDescent="0.25">
      <c r="A871" t="s">
        <v>155</v>
      </c>
      <c r="B871" t="s">
        <v>97</v>
      </c>
      <c r="C871" t="s">
        <v>68</v>
      </c>
      <c r="D871">
        <v>2009</v>
      </c>
      <c r="E871" s="3">
        <v>87805755</v>
      </c>
    </row>
    <row r="872" spans="1:5" x14ac:dyDescent="0.25">
      <c r="A872" t="s">
        <v>155</v>
      </c>
      <c r="B872" t="s">
        <v>97</v>
      </c>
      <c r="C872" t="s">
        <v>68</v>
      </c>
      <c r="D872">
        <v>2010</v>
      </c>
      <c r="E872" s="3">
        <v>84487905</v>
      </c>
    </row>
    <row r="873" spans="1:5" x14ac:dyDescent="0.25">
      <c r="A873" t="s">
        <v>155</v>
      </c>
      <c r="B873" t="s">
        <v>97</v>
      </c>
      <c r="C873" t="s">
        <v>68</v>
      </c>
      <c r="D873">
        <v>2011</v>
      </c>
      <c r="E873" s="3">
        <v>92390705</v>
      </c>
    </row>
    <row r="874" spans="1:5" x14ac:dyDescent="0.25">
      <c r="A874" t="s">
        <v>155</v>
      </c>
      <c r="B874" t="s">
        <v>97</v>
      </c>
      <c r="C874" t="s">
        <v>68</v>
      </c>
      <c r="D874">
        <v>2012</v>
      </c>
      <c r="E874" s="3">
        <v>89847713</v>
      </c>
    </row>
    <row r="875" spans="1:5" x14ac:dyDescent="0.25">
      <c r="A875" t="s">
        <v>155</v>
      </c>
      <c r="B875" t="s">
        <v>97</v>
      </c>
      <c r="C875" t="s">
        <v>68</v>
      </c>
      <c r="D875">
        <v>2013</v>
      </c>
      <c r="E875" s="3">
        <v>78795467</v>
      </c>
    </row>
    <row r="876" spans="1:5" x14ac:dyDescent="0.25">
      <c r="A876" t="s">
        <v>155</v>
      </c>
      <c r="B876" t="s">
        <v>97</v>
      </c>
      <c r="C876" t="s">
        <v>68</v>
      </c>
      <c r="D876">
        <v>2014</v>
      </c>
      <c r="E876" s="3">
        <v>79335350</v>
      </c>
    </row>
    <row r="877" spans="1:5" x14ac:dyDescent="0.25">
      <c r="A877" t="s">
        <v>155</v>
      </c>
      <c r="B877" t="s">
        <v>97</v>
      </c>
      <c r="C877" t="s">
        <v>68</v>
      </c>
      <c r="D877">
        <v>2015</v>
      </c>
      <c r="E877" s="3">
        <v>78045991</v>
      </c>
    </row>
    <row r="878" spans="1:5" x14ac:dyDescent="0.25">
      <c r="A878" t="s">
        <v>155</v>
      </c>
      <c r="B878" t="s">
        <v>97</v>
      </c>
      <c r="C878" t="s">
        <v>68</v>
      </c>
      <c r="D878">
        <v>2016</v>
      </c>
      <c r="E878" s="3">
        <v>76586917</v>
      </c>
    </row>
    <row r="879" spans="1:5" x14ac:dyDescent="0.25">
      <c r="A879" t="s">
        <v>155</v>
      </c>
      <c r="B879" t="s">
        <v>97</v>
      </c>
      <c r="C879" t="s">
        <v>68</v>
      </c>
      <c r="D879">
        <v>2017</v>
      </c>
      <c r="E879" s="3">
        <v>79432341</v>
      </c>
    </row>
    <row r="880" spans="1:5" x14ac:dyDescent="0.25">
      <c r="A880" t="s">
        <v>155</v>
      </c>
      <c r="B880" t="s">
        <v>97</v>
      </c>
      <c r="C880" t="s">
        <v>68</v>
      </c>
      <c r="D880">
        <v>2018</v>
      </c>
      <c r="E880" s="3">
        <v>79874419</v>
      </c>
    </row>
    <row r="881" spans="1:5" x14ac:dyDescent="0.25">
      <c r="A881" t="s">
        <v>155</v>
      </c>
      <c r="B881" t="s">
        <v>97</v>
      </c>
      <c r="C881" t="s">
        <v>68</v>
      </c>
      <c r="D881">
        <v>2019</v>
      </c>
      <c r="E881" s="3">
        <v>76690357</v>
      </c>
    </row>
    <row r="882" spans="1:5" x14ac:dyDescent="0.25">
      <c r="A882" t="s">
        <v>155</v>
      </c>
      <c r="B882" t="s">
        <v>97</v>
      </c>
      <c r="C882" t="s">
        <v>68</v>
      </c>
      <c r="D882">
        <v>2020</v>
      </c>
      <c r="E882" s="3">
        <v>73946381</v>
      </c>
    </row>
    <row r="883" spans="1:5" x14ac:dyDescent="0.25">
      <c r="A883" t="s">
        <v>155</v>
      </c>
      <c r="B883" t="s">
        <v>97</v>
      </c>
      <c r="C883" t="s">
        <v>68</v>
      </c>
      <c r="D883">
        <v>2021</v>
      </c>
      <c r="E883" s="3">
        <v>77501266</v>
      </c>
    </row>
    <row r="884" spans="1:5" x14ac:dyDescent="0.25">
      <c r="A884" t="s">
        <v>155</v>
      </c>
      <c r="B884" t="s">
        <v>97</v>
      </c>
      <c r="C884" t="s">
        <v>68</v>
      </c>
      <c r="D884">
        <v>2022</v>
      </c>
      <c r="E884" s="3">
        <v>73186026</v>
      </c>
    </row>
    <row r="885" spans="1:5" x14ac:dyDescent="0.25">
      <c r="A885" t="s">
        <v>155</v>
      </c>
      <c r="B885" t="s">
        <v>97</v>
      </c>
      <c r="C885" t="s">
        <v>68</v>
      </c>
      <c r="D885">
        <v>2023</v>
      </c>
      <c r="E885" s="3">
        <v>67866018</v>
      </c>
    </row>
    <row r="886" spans="1:5" x14ac:dyDescent="0.25">
      <c r="A886" t="s">
        <v>155</v>
      </c>
      <c r="B886" t="s">
        <v>97</v>
      </c>
      <c r="C886" t="s">
        <v>70</v>
      </c>
      <c r="D886">
        <v>1990</v>
      </c>
      <c r="E886" s="3">
        <v>61616312</v>
      </c>
    </row>
    <row r="887" spans="1:5" x14ac:dyDescent="0.25">
      <c r="A887" t="s">
        <v>155</v>
      </c>
      <c r="B887" t="s">
        <v>97</v>
      </c>
      <c r="C887" t="s">
        <v>70</v>
      </c>
      <c r="D887">
        <v>1991</v>
      </c>
      <c r="E887" s="3">
        <v>53420456</v>
      </c>
    </row>
    <row r="888" spans="1:5" x14ac:dyDescent="0.25">
      <c r="A888" t="s">
        <v>155</v>
      </c>
      <c r="B888" t="s">
        <v>97</v>
      </c>
      <c r="C888" t="s">
        <v>70</v>
      </c>
      <c r="D888">
        <v>1992</v>
      </c>
      <c r="E888" s="3">
        <v>49016400</v>
      </c>
    </row>
    <row r="889" spans="1:5" x14ac:dyDescent="0.25">
      <c r="A889" t="s">
        <v>155</v>
      </c>
      <c r="B889" t="s">
        <v>97</v>
      </c>
      <c r="C889" t="s">
        <v>70</v>
      </c>
      <c r="D889">
        <v>1993</v>
      </c>
      <c r="E889" s="3">
        <v>46478581</v>
      </c>
    </row>
    <row r="890" spans="1:5" x14ac:dyDescent="0.25">
      <c r="A890" t="s">
        <v>155</v>
      </c>
      <c r="B890" t="s">
        <v>97</v>
      </c>
      <c r="C890" t="s">
        <v>70</v>
      </c>
      <c r="D890">
        <v>1994</v>
      </c>
      <c r="E890" s="3">
        <v>43886693</v>
      </c>
    </row>
    <row r="891" spans="1:5" x14ac:dyDescent="0.25">
      <c r="A891" t="s">
        <v>155</v>
      </c>
      <c r="B891" t="s">
        <v>97</v>
      </c>
      <c r="C891" t="s">
        <v>70</v>
      </c>
      <c r="D891">
        <v>1995</v>
      </c>
      <c r="E891" s="3">
        <v>44276256</v>
      </c>
    </row>
    <row r="892" spans="1:5" x14ac:dyDescent="0.25">
      <c r="A892" t="s">
        <v>155</v>
      </c>
      <c r="B892" t="s">
        <v>97</v>
      </c>
      <c r="C892" t="s">
        <v>70</v>
      </c>
      <c r="D892">
        <v>1996</v>
      </c>
      <c r="E892" s="3">
        <v>44156489</v>
      </c>
    </row>
    <row r="893" spans="1:5" x14ac:dyDescent="0.25">
      <c r="A893" t="s">
        <v>155</v>
      </c>
      <c r="B893" t="s">
        <v>97</v>
      </c>
      <c r="C893" t="s">
        <v>70</v>
      </c>
      <c r="D893">
        <v>1997</v>
      </c>
      <c r="E893" s="3">
        <v>44226912</v>
      </c>
    </row>
    <row r="894" spans="1:5" x14ac:dyDescent="0.25">
      <c r="A894" t="s">
        <v>155</v>
      </c>
      <c r="B894" t="s">
        <v>97</v>
      </c>
      <c r="C894" t="s">
        <v>70</v>
      </c>
      <c r="D894">
        <v>1998</v>
      </c>
      <c r="E894" s="3">
        <v>43956232</v>
      </c>
    </row>
    <row r="895" spans="1:5" x14ac:dyDescent="0.25">
      <c r="A895" t="s">
        <v>155</v>
      </c>
      <c r="B895" t="s">
        <v>97</v>
      </c>
      <c r="C895" t="s">
        <v>70</v>
      </c>
      <c r="D895">
        <v>1999</v>
      </c>
      <c r="E895" s="3">
        <v>43165152</v>
      </c>
    </row>
    <row r="896" spans="1:5" x14ac:dyDescent="0.25">
      <c r="A896" t="s">
        <v>155</v>
      </c>
      <c r="B896" t="s">
        <v>97</v>
      </c>
      <c r="C896" t="s">
        <v>70</v>
      </c>
      <c r="D896">
        <v>2000</v>
      </c>
      <c r="E896" s="3">
        <v>41252484</v>
      </c>
    </row>
    <row r="897" spans="1:5" x14ac:dyDescent="0.25">
      <c r="A897" t="s">
        <v>155</v>
      </c>
      <c r="B897" t="s">
        <v>97</v>
      </c>
      <c r="C897" t="s">
        <v>70</v>
      </c>
      <c r="D897">
        <v>2001</v>
      </c>
      <c r="E897" s="3">
        <v>43338243</v>
      </c>
    </row>
    <row r="898" spans="1:5" x14ac:dyDescent="0.25">
      <c r="A898" t="s">
        <v>155</v>
      </c>
      <c r="B898" t="s">
        <v>97</v>
      </c>
      <c r="C898" t="s">
        <v>70</v>
      </c>
      <c r="D898">
        <v>2002</v>
      </c>
      <c r="E898" s="3">
        <v>42105461</v>
      </c>
    </row>
    <row r="899" spans="1:5" x14ac:dyDescent="0.25">
      <c r="A899" t="s">
        <v>155</v>
      </c>
      <c r="B899" t="s">
        <v>97</v>
      </c>
      <c r="C899" t="s">
        <v>70</v>
      </c>
      <c r="D899">
        <v>2003</v>
      </c>
      <c r="E899" s="3">
        <v>42427214</v>
      </c>
    </row>
    <row r="900" spans="1:5" x14ac:dyDescent="0.25">
      <c r="A900" t="s">
        <v>155</v>
      </c>
      <c r="B900" t="s">
        <v>97</v>
      </c>
      <c r="C900" t="s">
        <v>70</v>
      </c>
      <c r="D900">
        <v>2004</v>
      </c>
      <c r="E900" s="3">
        <v>42932236</v>
      </c>
    </row>
    <row r="901" spans="1:5" x14ac:dyDescent="0.25">
      <c r="A901" t="s">
        <v>155</v>
      </c>
      <c r="B901" t="s">
        <v>97</v>
      </c>
      <c r="C901" t="s">
        <v>70</v>
      </c>
      <c r="D901">
        <v>2005</v>
      </c>
      <c r="E901" s="3">
        <v>42924197</v>
      </c>
    </row>
    <row r="902" spans="1:5" x14ac:dyDescent="0.25">
      <c r="A902" t="s">
        <v>155</v>
      </c>
      <c r="B902" t="s">
        <v>97</v>
      </c>
      <c r="C902" t="s">
        <v>70</v>
      </c>
      <c r="D902">
        <v>2006</v>
      </c>
      <c r="E902" s="3">
        <v>42710920</v>
      </c>
    </row>
    <row r="903" spans="1:5" x14ac:dyDescent="0.25">
      <c r="A903" t="s">
        <v>155</v>
      </c>
      <c r="B903" t="s">
        <v>97</v>
      </c>
      <c r="C903" t="s">
        <v>70</v>
      </c>
      <c r="D903">
        <v>2007</v>
      </c>
      <c r="E903" s="3">
        <v>41088812</v>
      </c>
    </row>
    <row r="904" spans="1:5" x14ac:dyDescent="0.25">
      <c r="A904" t="s">
        <v>155</v>
      </c>
      <c r="B904" t="s">
        <v>97</v>
      </c>
      <c r="C904" t="s">
        <v>70</v>
      </c>
      <c r="D904">
        <v>2008</v>
      </c>
      <c r="E904" s="3">
        <v>41487993</v>
      </c>
    </row>
    <row r="905" spans="1:5" x14ac:dyDescent="0.25">
      <c r="A905" t="s">
        <v>155</v>
      </c>
      <c r="B905" t="s">
        <v>97</v>
      </c>
      <c r="C905" t="s">
        <v>70</v>
      </c>
      <c r="D905">
        <v>2009</v>
      </c>
      <c r="E905" s="3">
        <v>37739964</v>
      </c>
    </row>
    <row r="906" spans="1:5" x14ac:dyDescent="0.25">
      <c r="A906" t="s">
        <v>155</v>
      </c>
      <c r="B906" t="s">
        <v>97</v>
      </c>
      <c r="C906" t="s">
        <v>70</v>
      </c>
      <c r="D906">
        <v>2010</v>
      </c>
      <c r="E906" s="3">
        <v>38513556</v>
      </c>
    </row>
    <row r="907" spans="1:5" x14ac:dyDescent="0.25">
      <c r="A907" t="s">
        <v>155</v>
      </c>
      <c r="B907" t="s">
        <v>97</v>
      </c>
      <c r="C907" t="s">
        <v>70</v>
      </c>
      <c r="D907">
        <v>2011</v>
      </c>
      <c r="E907" s="3">
        <v>38102724</v>
      </c>
    </row>
    <row r="908" spans="1:5" x14ac:dyDescent="0.25">
      <c r="A908" t="s">
        <v>155</v>
      </c>
      <c r="B908" t="s">
        <v>97</v>
      </c>
      <c r="C908" t="s">
        <v>70</v>
      </c>
      <c r="D908">
        <v>2012</v>
      </c>
      <c r="E908" s="3">
        <v>36007890</v>
      </c>
    </row>
    <row r="909" spans="1:5" x14ac:dyDescent="0.25">
      <c r="A909" t="s">
        <v>155</v>
      </c>
      <c r="B909" t="s">
        <v>97</v>
      </c>
      <c r="C909" t="s">
        <v>70</v>
      </c>
      <c r="D909">
        <v>2013</v>
      </c>
      <c r="E909" s="3">
        <v>35668121</v>
      </c>
    </row>
    <row r="910" spans="1:5" x14ac:dyDescent="0.25">
      <c r="A910" t="s">
        <v>155</v>
      </c>
      <c r="B910" t="s">
        <v>97</v>
      </c>
      <c r="C910" t="s">
        <v>70</v>
      </c>
      <c r="D910">
        <v>2014</v>
      </c>
      <c r="E910" s="3">
        <v>33757713</v>
      </c>
    </row>
    <row r="911" spans="1:5" x14ac:dyDescent="0.25">
      <c r="A911" t="s">
        <v>155</v>
      </c>
      <c r="B911" t="s">
        <v>97</v>
      </c>
      <c r="C911" t="s">
        <v>70</v>
      </c>
      <c r="D911">
        <v>2015</v>
      </c>
      <c r="E911" s="3">
        <v>34584197</v>
      </c>
    </row>
    <row r="912" spans="1:5" x14ac:dyDescent="0.25">
      <c r="A912" t="s">
        <v>155</v>
      </c>
      <c r="B912" t="s">
        <v>97</v>
      </c>
      <c r="C912" t="s">
        <v>70</v>
      </c>
      <c r="D912">
        <v>2016</v>
      </c>
      <c r="E912" s="3">
        <v>35030068</v>
      </c>
    </row>
    <row r="913" spans="1:5" x14ac:dyDescent="0.25">
      <c r="A913" t="s">
        <v>155</v>
      </c>
      <c r="B913" t="s">
        <v>97</v>
      </c>
      <c r="C913" t="s">
        <v>70</v>
      </c>
      <c r="D913">
        <v>2017</v>
      </c>
      <c r="E913" s="3">
        <v>36231425</v>
      </c>
    </row>
    <row r="914" spans="1:5" x14ac:dyDescent="0.25">
      <c r="A914" t="s">
        <v>155</v>
      </c>
      <c r="B914" t="s">
        <v>97</v>
      </c>
      <c r="C914" t="s">
        <v>70</v>
      </c>
      <c r="D914">
        <v>2018</v>
      </c>
      <c r="E914" s="3">
        <v>36237183</v>
      </c>
    </row>
    <row r="915" spans="1:5" x14ac:dyDescent="0.25">
      <c r="A915" t="s">
        <v>155</v>
      </c>
      <c r="B915" t="s">
        <v>97</v>
      </c>
      <c r="C915" t="s">
        <v>70</v>
      </c>
      <c r="D915">
        <v>2019</v>
      </c>
      <c r="E915" s="3">
        <v>33898490</v>
      </c>
    </row>
    <row r="916" spans="1:5" x14ac:dyDescent="0.25">
      <c r="A916" t="s">
        <v>155</v>
      </c>
      <c r="B916" t="s">
        <v>97</v>
      </c>
      <c r="C916" t="s">
        <v>70</v>
      </c>
      <c r="D916">
        <v>2020</v>
      </c>
      <c r="E916" s="3">
        <v>31222036</v>
      </c>
    </row>
    <row r="917" spans="1:5" x14ac:dyDescent="0.25">
      <c r="A917" t="s">
        <v>155</v>
      </c>
      <c r="B917" t="s">
        <v>97</v>
      </c>
      <c r="C917" t="s">
        <v>70</v>
      </c>
      <c r="D917">
        <v>2021</v>
      </c>
      <c r="E917" s="3">
        <v>35294988</v>
      </c>
    </row>
    <row r="918" spans="1:5" x14ac:dyDescent="0.25">
      <c r="A918" t="s">
        <v>155</v>
      </c>
      <c r="B918" t="s">
        <v>97</v>
      </c>
      <c r="C918" t="s">
        <v>70</v>
      </c>
      <c r="D918">
        <v>2022</v>
      </c>
      <c r="E918" s="3">
        <v>31628964</v>
      </c>
    </row>
    <row r="919" spans="1:5" x14ac:dyDescent="0.25">
      <c r="A919" t="s">
        <v>155</v>
      </c>
      <c r="B919" t="s">
        <v>97</v>
      </c>
      <c r="C919" t="s">
        <v>70</v>
      </c>
      <c r="D919">
        <v>2023</v>
      </c>
      <c r="E919" s="3">
        <v>30807324</v>
      </c>
    </row>
    <row r="920" spans="1:5" x14ac:dyDescent="0.25">
      <c r="A920" t="s">
        <v>155</v>
      </c>
      <c r="B920" t="s">
        <v>97</v>
      </c>
      <c r="C920" t="s">
        <v>69</v>
      </c>
      <c r="D920">
        <v>1990</v>
      </c>
      <c r="E920" s="3">
        <v>15097327</v>
      </c>
    </row>
    <row r="921" spans="1:5" x14ac:dyDescent="0.25">
      <c r="A921" t="s">
        <v>155</v>
      </c>
      <c r="B921" t="s">
        <v>97</v>
      </c>
      <c r="C921" t="s">
        <v>69</v>
      </c>
      <c r="D921">
        <v>1991</v>
      </c>
      <c r="E921" s="3">
        <v>13976541</v>
      </c>
    </row>
    <row r="922" spans="1:5" x14ac:dyDescent="0.25">
      <c r="A922" t="s">
        <v>155</v>
      </c>
      <c r="B922" t="s">
        <v>97</v>
      </c>
      <c r="C922" t="s">
        <v>69</v>
      </c>
      <c r="D922">
        <v>1992</v>
      </c>
      <c r="E922" s="3">
        <v>13885939</v>
      </c>
    </row>
    <row r="923" spans="1:5" x14ac:dyDescent="0.25">
      <c r="A923" t="s">
        <v>155</v>
      </c>
      <c r="B923" t="s">
        <v>97</v>
      </c>
      <c r="C923" t="s">
        <v>69</v>
      </c>
      <c r="D923">
        <v>1993</v>
      </c>
      <c r="E923" s="3">
        <v>14254250</v>
      </c>
    </row>
    <row r="924" spans="1:5" x14ac:dyDescent="0.25">
      <c r="A924" t="s">
        <v>155</v>
      </c>
      <c r="B924" t="s">
        <v>97</v>
      </c>
      <c r="C924" t="s">
        <v>69</v>
      </c>
      <c r="D924">
        <v>1994</v>
      </c>
      <c r="E924" s="3">
        <v>14639140</v>
      </c>
    </row>
    <row r="925" spans="1:5" x14ac:dyDescent="0.25">
      <c r="A925" t="s">
        <v>155</v>
      </c>
      <c r="B925" t="s">
        <v>97</v>
      </c>
      <c r="C925" t="s">
        <v>69</v>
      </c>
      <c r="D925">
        <v>1995</v>
      </c>
      <c r="E925" s="3">
        <v>15356992</v>
      </c>
    </row>
    <row r="926" spans="1:5" x14ac:dyDescent="0.25">
      <c r="A926" t="s">
        <v>155</v>
      </c>
      <c r="B926" t="s">
        <v>97</v>
      </c>
      <c r="C926" t="s">
        <v>69</v>
      </c>
      <c r="D926">
        <v>1996</v>
      </c>
      <c r="E926" s="3">
        <v>16002613</v>
      </c>
    </row>
    <row r="927" spans="1:5" x14ac:dyDescent="0.25">
      <c r="A927" t="s">
        <v>155</v>
      </c>
      <c r="B927" t="s">
        <v>97</v>
      </c>
      <c r="C927" t="s">
        <v>69</v>
      </c>
      <c r="D927">
        <v>1997</v>
      </c>
      <c r="E927" s="3">
        <v>16512502</v>
      </c>
    </row>
    <row r="928" spans="1:5" x14ac:dyDescent="0.25">
      <c r="A928" t="s">
        <v>155</v>
      </c>
      <c r="B928" t="s">
        <v>97</v>
      </c>
      <c r="C928" t="s">
        <v>69</v>
      </c>
      <c r="D928">
        <v>1998</v>
      </c>
      <c r="E928" s="3">
        <v>16044565</v>
      </c>
    </row>
    <row r="929" spans="1:5" x14ac:dyDescent="0.25">
      <c r="A929" t="s">
        <v>155</v>
      </c>
      <c r="B929" t="s">
        <v>97</v>
      </c>
      <c r="C929" t="s">
        <v>69</v>
      </c>
      <c r="D929">
        <v>1999</v>
      </c>
      <c r="E929" s="3">
        <v>15418648</v>
      </c>
    </row>
    <row r="930" spans="1:5" x14ac:dyDescent="0.25">
      <c r="A930" t="s">
        <v>155</v>
      </c>
      <c r="B930" t="s">
        <v>97</v>
      </c>
      <c r="C930" t="s">
        <v>69</v>
      </c>
      <c r="D930">
        <v>2000</v>
      </c>
      <c r="E930" s="3">
        <v>15059753</v>
      </c>
    </row>
    <row r="931" spans="1:5" x14ac:dyDescent="0.25">
      <c r="A931" t="s">
        <v>155</v>
      </c>
      <c r="B931" t="s">
        <v>97</v>
      </c>
      <c r="C931" t="s">
        <v>69</v>
      </c>
      <c r="D931">
        <v>2001</v>
      </c>
      <c r="E931" s="3">
        <v>16309183</v>
      </c>
    </row>
    <row r="932" spans="1:5" x14ac:dyDescent="0.25">
      <c r="A932" t="s">
        <v>155</v>
      </c>
      <c r="B932" t="s">
        <v>97</v>
      </c>
      <c r="C932" t="s">
        <v>69</v>
      </c>
      <c r="D932">
        <v>2002</v>
      </c>
      <c r="E932" s="3">
        <v>16570912</v>
      </c>
    </row>
    <row r="933" spans="1:5" x14ac:dyDescent="0.25">
      <c r="A933" t="s">
        <v>155</v>
      </c>
      <c r="B933" t="s">
        <v>97</v>
      </c>
      <c r="C933" t="s">
        <v>69</v>
      </c>
      <c r="D933">
        <v>2003</v>
      </c>
      <c r="E933" s="3">
        <v>16278082</v>
      </c>
    </row>
    <row r="934" spans="1:5" x14ac:dyDescent="0.25">
      <c r="A934" t="s">
        <v>155</v>
      </c>
      <c r="B934" t="s">
        <v>97</v>
      </c>
      <c r="C934" t="s">
        <v>69</v>
      </c>
      <c r="D934">
        <v>2004</v>
      </c>
      <c r="E934" s="3">
        <v>16710709</v>
      </c>
    </row>
    <row r="935" spans="1:5" x14ac:dyDescent="0.25">
      <c r="A935" t="s">
        <v>155</v>
      </c>
      <c r="B935" t="s">
        <v>97</v>
      </c>
      <c r="C935" t="s">
        <v>69</v>
      </c>
      <c r="D935">
        <v>2005</v>
      </c>
      <c r="E935" s="3">
        <v>16941977</v>
      </c>
    </row>
    <row r="936" spans="1:5" x14ac:dyDescent="0.25">
      <c r="A936" t="s">
        <v>155</v>
      </c>
      <c r="B936" t="s">
        <v>97</v>
      </c>
      <c r="C936" t="s">
        <v>69</v>
      </c>
      <c r="D936">
        <v>2006</v>
      </c>
      <c r="E936" s="3">
        <v>17184160</v>
      </c>
    </row>
    <row r="937" spans="1:5" x14ac:dyDescent="0.25">
      <c r="A937" t="s">
        <v>155</v>
      </c>
      <c r="B937" t="s">
        <v>97</v>
      </c>
      <c r="C937" t="s">
        <v>69</v>
      </c>
      <c r="D937">
        <v>2007</v>
      </c>
      <c r="E937" s="3">
        <v>17349081</v>
      </c>
    </row>
    <row r="938" spans="1:5" x14ac:dyDescent="0.25">
      <c r="A938" t="s">
        <v>155</v>
      </c>
      <c r="B938" t="s">
        <v>97</v>
      </c>
      <c r="C938" t="s">
        <v>69</v>
      </c>
      <c r="D938">
        <v>2008</v>
      </c>
      <c r="E938" s="3">
        <v>18284603</v>
      </c>
    </row>
    <row r="939" spans="1:5" x14ac:dyDescent="0.25">
      <c r="A939" t="s">
        <v>155</v>
      </c>
      <c r="B939" t="s">
        <v>97</v>
      </c>
      <c r="C939" t="s">
        <v>69</v>
      </c>
      <c r="D939">
        <v>2009</v>
      </c>
      <c r="E939" s="3">
        <v>16209410</v>
      </c>
    </row>
    <row r="940" spans="1:5" x14ac:dyDescent="0.25">
      <c r="A940" t="s">
        <v>155</v>
      </c>
      <c r="B940" t="s">
        <v>97</v>
      </c>
      <c r="C940" t="s">
        <v>69</v>
      </c>
      <c r="D940">
        <v>2010</v>
      </c>
      <c r="E940" s="3">
        <v>16465505</v>
      </c>
    </row>
    <row r="941" spans="1:5" x14ac:dyDescent="0.25">
      <c r="A941" t="s">
        <v>155</v>
      </c>
      <c r="B941" t="s">
        <v>97</v>
      </c>
      <c r="C941" t="s">
        <v>69</v>
      </c>
      <c r="D941">
        <v>2011</v>
      </c>
      <c r="E941" s="3">
        <v>16364209</v>
      </c>
    </row>
    <row r="942" spans="1:5" x14ac:dyDescent="0.25">
      <c r="A942" t="s">
        <v>155</v>
      </c>
      <c r="B942" t="s">
        <v>97</v>
      </c>
      <c r="C942" t="s">
        <v>69</v>
      </c>
      <c r="D942">
        <v>2012</v>
      </c>
      <c r="E942" s="3">
        <v>15765101</v>
      </c>
    </row>
    <row r="943" spans="1:5" x14ac:dyDescent="0.25">
      <c r="A943" t="s">
        <v>155</v>
      </c>
      <c r="B943" t="s">
        <v>97</v>
      </c>
      <c r="C943" t="s">
        <v>69</v>
      </c>
      <c r="D943">
        <v>2013</v>
      </c>
      <c r="E943" s="3">
        <v>15136785</v>
      </c>
    </row>
    <row r="944" spans="1:5" x14ac:dyDescent="0.25">
      <c r="A944" t="s">
        <v>155</v>
      </c>
      <c r="B944" t="s">
        <v>97</v>
      </c>
      <c r="C944" t="s">
        <v>69</v>
      </c>
      <c r="D944">
        <v>2014</v>
      </c>
      <c r="E944" s="3">
        <v>13568340</v>
      </c>
    </row>
    <row r="945" spans="1:5" x14ac:dyDescent="0.25">
      <c r="A945" t="s">
        <v>155</v>
      </c>
      <c r="B945" t="s">
        <v>97</v>
      </c>
      <c r="C945" t="s">
        <v>69</v>
      </c>
      <c r="D945">
        <v>2015</v>
      </c>
      <c r="E945" s="3">
        <v>13658673</v>
      </c>
    </row>
    <row r="946" spans="1:5" x14ac:dyDescent="0.25">
      <c r="A946" t="s">
        <v>155</v>
      </c>
      <c r="B946" t="s">
        <v>97</v>
      </c>
      <c r="C946" t="s">
        <v>69</v>
      </c>
      <c r="D946">
        <v>2016</v>
      </c>
      <c r="E946" s="3">
        <v>14468012</v>
      </c>
    </row>
    <row r="947" spans="1:5" x14ac:dyDescent="0.25">
      <c r="A947" t="s">
        <v>155</v>
      </c>
      <c r="B947" t="s">
        <v>97</v>
      </c>
      <c r="C947" t="s">
        <v>69</v>
      </c>
      <c r="D947">
        <v>2017</v>
      </c>
      <c r="E947" s="3">
        <v>14637193</v>
      </c>
    </row>
    <row r="948" spans="1:5" x14ac:dyDescent="0.25">
      <c r="A948" t="s">
        <v>155</v>
      </c>
      <c r="B948" t="s">
        <v>97</v>
      </c>
      <c r="C948" t="s">
        <v>69</v>
      </c>
      <c r="D948">
        <v>2018</v>
      </c>
      <c r="E948" s="3">
        <v>14563352</v>
      </c>
    </row>
    <row r="949" spans="1:5" x14ac:dyDescent="0.25">
      <c r="A949" t="s">
        <v>155</v>
      </c>
      <c r="B949" t="s">
        <v>97</v>
      </c>
      <c r="C949" t="s">
        <v>69</v>
      </c>
      <c r="D949">
        <v>2019</v>
      </c>
      <c r="E949" s="3">
        <v>14053007</v>
      </c>
    </row>
    <row r="950" spans="1:5" x14ac:dyDescent="0.25">
      <c r="A950" t="s">
        <v>155</v>
      </c>
      <c r="B950" t="s">
        <v>97</v>
      </c>
      <c r="C950" t="s">
        <v>69</v>
      </c>
      <c r="D950">
        <v>2020</v>
      </c>
      <c r="E950" s="3">
        <v>12872991</v>
      </c>
    </row>
    <row r="951" spans="1:5" x14ac:dyDescent="0.25">
      <c r="A951" t="s">
        <v>155</v>
      </c>
      <c r="B951" t="s">
        <v>97</v>
      </c>
      <c r="C951" t="s">
        <v>69</v>
      </c>
      <c r="D951">
        <v>2021</v>
      </c>
      <c r="E951" s="3">
        <v>13076158</v>
      </c>
    </row>
    <row r="952" spans="1:5" x14ac:dyDescent="0.25">
      <c r="A952" t="s">
        <v>155</v>
      </c>
      <c r="B952" t="s">
        <v>97</v>
      </c>
      <c r="C952" t="s">
        <v>69</v>
      </c>
      <c r="D952">
        <v>2022</v>
      </c>
      <c r="E952" s="3">
        <v>12727840</v>
      </c>
    </row>
    <row r="953" spans="1:5" x14ac:dyDescent="0.25">
      <c r="A953" t="s">
        <v>155</v>
      </c>
      <c r="B953" t="s">
        <v>97</v>
      </c>
      <c r="C953" t="s">
        <v>69</v>
      </c>
      <c r="D953">
        <v>2023</v>
      </c>
      <c r="E953" s="3">
        <v>12012164</v>
      </c>
    </row>
    <row r="954" spans="1:5" x14ac:dyDescent="0.25">
      <c r="A954" t="s">
        <v>155</v>
      </c>
      <c r="B954" t="s">
        <v>97</v>
      </c>
      <c r="C954" t="s">
        <v>53</v>
      </c>
      <c r="D954">
        <v>1990</v>
      </c>
      <c r="E954" s="3">
        <v>229382625</v>
      </c>
    </row>
    <row r="955" spans="1:5" x14ac:dyDescent="0.25">
      <c r="A955" t="s">
        <v>155</v>
      </c>
      <c r="B955" t="s">
        <v>97</v>
      </c>
      <c r="C955" t="s">
        <v>53</v>
      </c>
      <c r="D955">
        <v>1991</v>
      </c>
      <c r="E955" s="3">
        <v>239290683</v>
      </c>
    </row>
    <row r="956" spans="1:5" x14ac:dyDescent="0.25">
      <c r="A956" t="s">
        <v>155</v>
      </c>
      <c r="B956" t="s">
        <v>97</v>
      </c>
      <c r="C956" t="s">
        <v>53</v>
      </c>
      <c r="D956">
        <v>1992</v>
      </c>
      <c r="E956" s="3">
        <v>247686566</v>
      </c>
    </row>
    <row r="957" spans="1:5" x14ac:dyDescent="0.25">
      <c r="A957" t="s">
        <v>155</v>
      </c>
      <c r="B957" t="s">
        <v>97</v>
      </c>
      <c r="C957" t="s">
        <v>53</v>
      </c>
      <c r="D957">
        <v>1993</v>
      </c>
      <c r="E957" s="3">
        <v>239099317</v>
      </c>
    </row>
    <row r="958" spans="1:5" x14ac:dyDescent="0.25">
      <c r="A958" t="s">
        <v>155</v>
      </c>
      <c r="B958" t="s">
        <v>97</v>
      </c>
      <c r="C958" t="s">
        <v>53</v>
      </c>
      <c r="D958">
        <v>1994</v>
      </c>
      <c r="E958" s="3">
        <v>251388199</v>
      </c>
    </row>
    <row r="959" spans="1:5" x14ac:dyDescent="0.25">
      <c r="A959" t="s">
        <v>155</v>
      </c>
      <c r="B959" t="s">
        <v>97</v>
      </c>
      <c r="C959" t="s">
        <v>53</v>
      </c>
      <c r="D959">
        <v>1995</v>
      </c>
      <c r="E959" s="3">
        <v>265068577</v>
      </c>
    </row>
    <row r="960" spans="1:5" x14ac:dyDescent="0.25">
      <c r="A960" t="s">
        <v>155</v>
      </c>
      <c r="B960" t="s">
        <v>97</v>
      </c>
      <c r="C960" t="s">
        <v>53</v>
      </c>
      <c r="D960">
        <v>1996</v>
      </c>
      <c r="E960" s="3">
        <v>252561924</v>
      </c>
    </row>
    <row r="961" spans="1:5" x14ac:dyDescent="0.25">
      <c r="A961" t="s">
        <v>155</v>
      </c>
      <c r="B961" t="s">
        <v>97</v>
      </c>
      <c r="C961" t="s">
        <v>53</v>
      </c>
      <c r="D961">
        <v>1997</v>
      </c>
      <c r="E961" s="3">
        <v>264899447</v>
      </c>
    </row>
    <row r="962" spans="1:5" x14ac:dyDescent="0.25">
      <c r="A962" t="s">
        <v>155</v>
      </c>
      <c r="B962" t="s">
        <v>97</v>
      </c>
      <c r="C962" t="s">
        <v>53</v>
      </c>
      <c r="D962">
        <v>1998</v>
      </c>
      <c r="E962" s="3">
        <v>273649817</v>
      </c>
    </row>
    <row r="963" spans="1:5" x14ac:dyDescent="0.25">
      <c r="A963" t="s">
        <v>155</v>
      </c>
      <c r="B963" t="s">
        <v>97</v>
      </c>
      <c r="C963" t="s">
        <v>53</v>
      </c>
      <c r="D963">
        <v>1999</v>
      </c>
      <c r="E963" s="3">
        <v>297024913</v>
      </c>
    </row>
    <row r="964" spans="1:5" x14ac:dyDescent="0.25">
      <c r="A964" t="s">
        <v>155</v>
      </c>
      <c r="B964" t="s">
        <v>97</v>
      </c>
      <c r="C964" t="s">
        <v>53</v>
      </c>
      <c r="D964">
        <v>2000</v>
      </c>
      <c r="E964" s="3">
        <v>309259516</v>
      </c>
    </row>
    <row r="965" spans="1:5" x14ac:dyDescent="0.25">
      <c r="A965" t="s">
        <v>155</v>
      </c>
      <c r="B965" t="s">
        <v>97</v>
      </c>
      <c r="C965" t="s">
        <v>53</v>
      </c>
      <c r="D965">
        <v>2001</v>
      </c>
      <c r="E965" s="3">
        <v>311031283</v>
      </c>
    </row>
    <row r="966" spans="1:5" x14ac:dyDescent="0.25">
      <c r="A966" t="s">
        <v>155</v>
      </c>
      <c r="B966" t="s">
        <v>97</v>
      </c>
      <c r="C966" t="s">
        <v>53</v>
      </c>
      <c r="D966">
        <v>2002</v>
      </c>
      <c r="E966" s="3">
        <v>331028199</v>
      </c>
    </row>
    <row r="967" spans="1:5" x14ac:dyDescent="0.25">
      <c r="A967" t="s">
        <v>155</v>
      </c>
      <c r="B967" t="s">
        <v>97</v>
      </c>
      <c r="C967" t="s">
        <v>53</v>
      </c>
      <c r="D967">
        <v>2003</v>
      </c>
      <c r="E967" s="3">
        <v>335538914</v>
      </c>
    </row>
    <row r="968" spans="1:5" x14ac:dyDescent="0.25">
      <c r="A968" t="s">
        <v>155</v>
      </c>
      <c r="B968" t="s">
        <v>97</v>
      </c>
      <c r="C968" t="s">
        <v>53</v>
      </c>
      <c r="D968">
        <v>2004</v>
      </c>
      <c r="E968" s="3">
        <v>352139290</v>
      </c>
    </row>
    <row r="969" spans="1:5" x14ac:dyDescent="0.25">
      <c r="A969" t="s">
        <v>155</v>
      </c>
      <c r="B969" t="s">
        <v>97</v>
      </c>
      <c r="C969" t="s">
        <v>53</v>
      </c>
      <c r="D969">
        <v>2005</v>
      </c>
      <c r="E969" s="3">
        <v>367447069</v>
      </c>
    </row>
    <row r="970" spans="1:5" x14ac:dyDescent="0.25">
      <c r="A970" t="s">
        <v>155</v>
      </c>
      <c r="B970" t="s">
        <v>97</v>
      </c>
      <c r="C970" t="s">
        <v>53</v>
      </c>
      <c r="D970">
        <v>2006</v>
      </c>
      <c r="E970" s="3">
        <v>358869490</v>
      </c>
    </row>
    <row r="971" spans="1:5" x14ac:dyDescent="0.25">
      <c r="A971" t="s">
        <v>155</v>
      </c>
      <c r="B971" t="s">
        <v>97</v>
      </c>
      <c r="C971" t="s">
        <v>53</v>
      </c>
      <c r="D971">
        <v>2007</v>
      </c>
      <c r="E971" s="3">
        <v>366468508</v>
      </c>
    </row>
    <row r="972" spans="1:5" x14ac:dyDescent="0.25">
      <c r="A972" t="s">
        <v>155</v>
      </c>
      <c r="B972" t="s">
        <v>97</v>
      </c>
      <c r="C972" t="s">
        <v>53</v>
      </c>
      <c r="D972">
        <v>2008</v>
      </c>
      <c r="E972" s="3">
        <v>335284443</v>
      </c>
    </row>
    <row r="973" spans="1:5" x14ac:dyDescent="0.25">
      <c r="A973" t="s">
        <v>155</v>
      </c>
      <c r="B973" t="s">
        <v>97</v>
      </c>
      <c r="C973" t="s">
        <v>53</v>
      </c>
      <c r="D973">
        <v>2009</v>
      </c>
      <c r="E973" s="3">
        <v>296159336</v>
      </c>
    </row>
    <row r="974" spans="1:5" x14ac:dyDescent="0.25">
      <c r="A974" t="s">
        <v>155</v>
      </c>
      <c r="B974" t="s">
        <v>97</v>
      </c>
      <c r="C974" t="s">
        <v>53</v>
      </c>
      <c r="D974">
        <v>2010</v>
      </c>
      <c r="E974" s="3">
        <v>282585085</v>
      </c>
    </row>
    <row r="975" spans="1:5" x14ac:dyDescent="0.25">
      <c r="A975" t="s">
        <v>155</v>
      </c>
      <c r="B975" t="s">
        <v>97</v>
      </c>
      <c r="C975" t="s">
        <v>53</v>
      </c>
      <c r="D975">
        <v>2011</v>
      </c>
      <c r="E975" s="3">
        <v>283275062</v>
      </c>
    </row>
    <row r="976" spans="1:5" x14ac:dyDescent="0.25">
      <c r="A976" t="s">
        <v>155</v>
      </c>
      <c r="B976" t="s">
        <v>97</v>
      </c>
      <c r="C976" t="s">
        <v>53</v>
      </c>
      <c r="D976">
        <v>2012</v>
      </c>
      <c r="E976" s="3">
        <v>277432160</v>
      </c>
    </row>
    <row r="977" spans="1:5" x14ac:dyDescent="0.25">
      <c r="A977" t="s">
        <v>155</v>
      </c>
      <c r="B977" t="s">
        <v>97</v>
      </c>
      <c r="C977" t="s">
        <v>53</v>
      </c>
      <c r="D977">
        <v>2013</v>
      </c>
      <c r="E977" s="3">
        <v>252109157</v>
      </c>
    </row>
    <row r="978" spans="1:5" x14ac:dyDescent="0.25">
      <c r="A978" t="s">
        <v>155</v>
      </c>
      <c r="B978" t="s">
        <v>97</v>
      </c>
      <c r="C978" t="s">
        <v>53</v>
      </c>
      <c r="D978">
        <v>2014</v>
      </c>
      <c r="E978" s="3">
        <v>253657832</v>
      </c>
    </row>
    <row r="979" spans="1:5" x14ac:dyDescent="0.25">
      <c r="A979" t="s">
        <v>155</v>
      </c>
      <c r="B979" t="s">
        <v>97</v>
      </c>
      <c r="C979" t="s">
        <v>53</v>
      </c>
      <c r="D979">
        <v>2015</v>
      </c>
      <c r="E979" s="3">
        <v>270248056</v>
      </c>
    </row>
    <row r="980" spans="1:5" x14ac:dyDescent="0.25">
      <c r="A980" t="s">
        <v>155</v>
      </c>
      <c r="B980" t="s">
        <v>97</v>
      </c>
      <c r="C980" t="s">
        <v>53</v>
      </c>
      <c r="D980">
        <v>2016</v>
      </c>
      <c r="E980" s="3">
        <v>259554681</v>
      </c>
    </row>
    <row r="981" spans="1:5" x14ac:dyDescent="0.25">
      <c r="A981" t="s">
        <v>155</v>
      </c>
      <c r="B981" t="s">
        <v>97</v>
      </c>
      <c r="C981" t="s">
        <v>53</v>
      </c>
      <c r="D981">
        <v>2017</v>
      </c>
      <c r="E981" s="3">
        <v>273483867</v>
      </c>
    </row>
    <row r="982" spans="1:5" x14ac:dyDescent="0.25">
      <c r="A982" t="s">
        <v>155</v>
      </c>
      <c r="B982" t="s">
        <v>97</v>
      </c>
      <c r="C982" t="s">
        <v>53</v>
      </c>
      <c r="D982">
        <v>2018</v>
      </c>
      <c r="E982" s="3">
        <v>268520594</v>
      </c>
    </row>
    <row r="983" spans="1:5" x14ac:dyDescent="0.25">
      <c r="A983" t="s">
        <v>155</v>
      </c>
      <c r="B983" t="s">
        <v>97</v>
      </c>
      <c r="C983" t="s">
        <v>53</v>
      </c>
      <c r="D983">
        <v>2019</v>
      </c>
      <c r="E983" s="3">
        <v>250673645</v>
      </c>
    </row>
    <row r="984" spans="1:5" x14ac:dyDescent="0.25">
      <c r="A984" t="s">
        <v>155</v>
      </c>
      <c r="B984" t="s">
        <v>97</v>
      </c>
      <c r="C984" t="s">
        <v>53</v>
      </c>
      <c r="D984">
        <v>2020</v>
      </c>
      <c r="E984" s="3">
        <v>211764745</v>
      </c>
    </row>
    <row r="985" spans="1:5" x14ac:dyDescent="0.25">
      <c r="A985" t="s">
        <v>155</v>
      </c>
      <c r="B985" t="s">
        <v>97</v>
      </c>
      <c r="C985" t="s">
        <v>53</v>
      </c>
      <c r="D985">
        <v>2021</v>
      </c>
      <c r="E985" s="3">
        <v>228805715</v>
      </c>
    </row>
    <row r="986" spans="1:5" x14ac:dyDescent="0.25">
      <c r="A986" t="s">
        <v>155</v>
      </c>
      <c r="B986" t="s">
        <v>97</v>
      </c>
      <c r="C986" t="s">
        <v>53</v>
      </c>
      <c r="D986">
        <v>2022</v>
      </c>
      <c r="E986" s="3">
        <v>234223464</v>
      </c>
    </row>
    <row r="987" spans="1:5" x14ac:dyDescent="0.25">
      <c r="A987" t="s">
        <v>155</v>
      </c>
      <c r="B987" t="s">
        <v>97</v>
      </c>
      <c r="C987" t="s">
        <v>53</v>
      </c>
      <c r="D987">
        <v>2023</v>
      </c>
      <c r="E987" s="3">
        <v>215460752</v>
      </c>
    </row>
    <row r="988" spans="1:5" x14ac:dyDescent="0.25">
      <c r="A988" t="s">
        <v>155</v>
      </c>
      <c r="B988" t="s">
        <v>97</v>
      </c>
      <c r="C988" t="s">
        <v>72</v>
      </c>
      <c r="D988">
        <v>1990</v>
      </c>
      <c r="E988" s="3">
        <v>57416508</v>
      </c>
    </row>
    <row r="989" spans="1:5" x14ac:dyDescent="0.25">
      <c r="A989" t="s">
        <v>155</v>
      </c>
      <c r="B989" t="s">
        <v>97</v>
      </c>
      <c r="C989" t="s">
        <v>72</v>
      </c>
      <c r="D989">
        <v>1991</v>
      </c>
      <c r="E989" s="3">
        <v>57663957</v>
      </c>
    </row>
    <row r="990" spans="1:5" x14ac:dyDescent="0.25">
      <c r="A990" t="s">
        <v>155</v>
      </c>
      <c r="B990" t="s">
        <v>97</v>
      </c>
      <c r="C990" t="s">
        <v>72</v>
      </c>
      <c r="D990">
        <v>1992</v>
      </c>
      <c r="E990" s="3">
        <v>57509808</v>
      </c>
    </row>
    <row r="991" spans="1:5" x14ac:dyDescent="0.25">
      <c r="A991" t="s">
        <v>155</v>
      </c>
      <c r="B991" t="s">
        <v>97</v>
      </c>
      <c r="C991" t="s">
        <v>72</v>
      </c>
      <c r="D991">
        <v>1993</v>
      </c>
      <c r="E991" s="3">
        <v>57516754</v>
      </c>
    </row>
    <row r="992" spans="1:5" x14ac:dyDescent="0.25">
      <c r="A992" t="s">
        <v>155</v>
      </c>
      <c r="B992" t="s">
        <v>97</v>
      </c>
      <c r="C992" t="s">
        <v>72</v>
      </c>
      <c r="D992">
        <v>1994</v>
      </c>
      <c r="E992" s="3">
        <v>59997398</v>
      </c>
    </row>
    <row r="993" spans="1:5" x14ac:dyDescent="0.25">
      <c r="A993" t="s">
        <v>155</v>
      </c>
      <c r="B993" t="s">
        <v>97</v>
      </c>
      <c r="C993" t="s">
        <v>72</v>
      </c>
      <c r="D993">
        <v>1995</v>
      </c>
      <c r="E993" s="3">
        <v>59487263</v>
      </c>
    </row>
    <row r="994" spans="1:5" x14ac:dyDescent="0.25">
      <c r="A994" t="s">
        <v>155</v>
      </c>
      <c r="B994" t="s">
        <v>97</v>
      </c>
      <c r="C994" t="s">
        <v>72</v>
      </c>
      <c r="D994">
        <v>1996</v>
      </c>
      <c r="E994" s="3">
        <v>63349024</v>
      </c>
    </row>
    <row r="995" spans="1:5" x14ac:dyDescent="0.25">
      <c r="A995" t="s">
        <v>155</v>
      </c>
      <c r="B995" t="s">
        <v>97</v>
      </c>
      <c r="C995" t="s">
        <v>72</v>
      </c>
      <c r="D995">
        <v>1997</v>
      </c>
      <c r="E995" s="3">
        <v>58355301</v>
      </c>
    </row>
    <row r="996" spans="1:5" x14ac:dyDescent="0.25">
      <c r="A996" t="s">
        <v>155</v>
      </c>
      <c r="B996" t="s">
        <v>97</v>
      </c>
      <c r="C996" t="s">
        <v>72</v>
      </c>
      <c r="D996">
        <v>1998</v>
      </c>
      <c r="E996" s="3">
        <v>58767174</v>
      </c>
    </row>
    <row r="997" spans="1:5" x14ac:dyDescent="0.25">
      <c r="A997" t="s">
        <v>155</v>
      </c>
      <c r="B997" t="s">
        <v>97</v>
      </c>
      <c r="C997" t="s">
        <v>72</v>
      </c>
      <c r="D997">
        <v>1999</v>
      </c>
      <c r="E997" s="3">
        <v>55936620</v>
      </c>
    </row>
    <row r="998" spans="1:5" x14ac:dyDescent="0.25">
      <c r="A998" t="s">
        <v>155</v>
      </c>
      <c r="B998" t="s">
        <v>97</v>
      </c>
      <c r="C998" t="s">
        <v>72</v>
      </c>
      <c r="D998">
        <v>2000</v>
      </c>
      <c r="E998" s="3">
        <v>54892392</v>
      </c>
    </row>
    <row r="999" spans="1:5" x14ac:dyDescent="0.25">
      <c r="A999" t="s">
        <v>155</v>
      </c>
      <c r="B999" t="s">
        <v>97</v>
      </c>
      <c r="C999" t="s">
        <v>72</v>
      </c>
      <c r="D999">
        <v>2001</v>
      </c>
      <c r="E999" s="3">
        <v>55782306</v>
      </c>
    </row>
    <row r="1000" spans="1:5" x14ac:dyDescent="0.25">
      <c r="A1000" t="s">
        <v>155</v>
      </c>
      <c r="B1000" t="s">
        <v>97</v>
      </c>
      <c r="C1000" t="s">
        <v>72</v>
      </c>
      <c r="D1000">
        <v>2002</v>
      </c>
      <c r="E1000" s="3">
        <v>56633798</v>
      </c>
    </row>
    <row r="1001" spans="1:5" x14ac:dyDescent="0.25">
      <c r="A1001" t="s">
        <v>155</v>
      </c>
      <c r="B1001" t="s">
        <v>97</v>
      </c>
      <c r="C1001" t="s">
        <v>72</v>
      </c>
      <c r="D1001">
        <v>2003</v>
      </c>
      <c r="E1001" s="3">
        <v>57220993</v>
      </c>
    </row>
    <row r="1002" spans="1:5" x14ac:dyDescent="0.25">
      <c r="A1002" t="s">
        <v>155</v>
      </c>
      <c r="B1002" t="s">
        <v>97</v>
      </c>
      <c r="C1002" t="s">
        <v>72</v>
      </c>
      <c r="D1002">
        <v>2004</v>
      </c>
      <c r="E1002" s="3">
        <v>56427525</v>
      </c>
    </row>
    <row r="1003" spans="1:5" x14ac:dyDescent="0.25">
      <c r="A1003" t="s">
        <v>155</v>
      </c>
      <c r="B1003" t="s">
        <v>97</v>
      </c>
      <c r="C1003" t="s">
        <v>72</v>
      </c>
      <c r="D1003">
        <v>2005</v>
      </c>
      <c r="E1003" s="3">
        <v>53787479</v>
      </c>
    </row>
    <row r="1004" spans="1:5" x14ac:dyDescent="0.25">
      <c r="A1004" t="s">
        <v>155</v>
      </c>
      <c r="B1004" t="s">
        <v>97</v>
      </c>
      <c r="C1004" t="s">
        <v>72</v>
      </c>
      <c r="D1004">
        <v>2006</v>
      </c>
      <c r="E1004" s="3">
        <v>53650846</v>
      </c>
    </row>
    <row r="1005" spans="1:5" x14ac:dyDescent="0.25">
      <c r="A1005" t="s">
        <v>155</v>
      </c>
      <c r="B1005" t="s">
        <v>97</v>
      </c>
      <c r="C1005" t="s">
        <v>72</v>
      </c>
      <c r="D1005">
        <v>2007</v>
      </c>
      <c r="E1005" s="3">
        <v>52878799</v>
      </c>
    </row>
    <row r="1006" spans="1:5" x14ac:dyDescent="0.25">
      <c r="A1006" t="s">
        <v>155</v>
      </c>
      <c r="B1006" t="s">
        <v>97</v>
      </c>
      <c r="C1006" t="s">
        <v>72</v>
      </c>
      <c r="D1006">
        <v>2008</v>
      </c>
      <c r="E1006" s="3">
        <v>50765441</v>
      </c>
    </row>
    <row r="1007" spans="1:5" x14ac:dyDescent="0.25">
      <c r="A1007" t="s">
        <v>155</v>
      </c>
      <c r="B1007" t="s">
        <v>97</v>
      </c>
      <c r="C1007" t="s">
        <v>72</v>
      </c>
      <c r="D1007">
        <v>2009</v>
      </c>
      <c r="E1007" s="3">
        <v>47143305</v>
      </c>
    </row>
    <row r="1008" spans="1:5" x14ac:dyDescent="0.25">
      <c r="A1008" t="s">
        <v>155</v>
      </c>
      <c r="B1008" t="s">
        <v>97</v>
      </c>
      <c r="C1008" t="s">
        <v>72</v>
      </c>
      <c r="D1008">
        <v>2010</v>
      </c>
      <c r="E1008" s="3">
        <v>53028585</v>
      </c>
    </row>
    <row r="1009" spans="1:5" x14ac:dyDescent="0.25">
      <c r="A1009" t="s">
        <v>155</v>
      </c>
      <c r="B1009" t="s">
        <v>97</v>
      </c>
      <c r="C1009" t="s">
        <v>72</v>
      </c>
      <c r="D1009">
        <v>2011</v>
      </c>
      <c r="E1009" s="3">
        <v>49113768</v>
      </c>
    </row>
    <row r="1010" spans="1:5" x14ac:dyDescent="0.25">
      <c r="A1010" t="s">
        <v>155</v>
      </c>
      <c r="B1010" t="s">
        <v>97</v>
      </c>
      <c r="C1010" t="s">
        <v>72</v>
      </c>
      <c r="D1010">
        <v>2012</v>
      </c>
      <c r="E1010" s="3">
        <v>46606914</v>
      </c>
    </row>
    <row r="1011" spans="1:5" x14ac:dyDescent="0.25">
      <c r="A1011" t="s">
        <v>155</v>
      </c>
      <c r="B1011" t="s">
        <v>97</v>
      </c>
      <c r="C1011" t="s">
        <v>72</v>
      </c>
      <c r="D1011">
        <v>2013</v>
      </c>
      <c r="E1011" s="3">
        <v>45105885</v>
      </c>
    </row>
    <row r="1012" spans="1:5" x14ac:dyDescent="0.25">
      <c r="A1012" t="s">
        <v>155</v>
      </c>
      <c r="B1012" t="s">
        <v>97</v>
      </c>
      <c r="C1012" t="s">
        <v>72</v>
      </c>
      <c r="D1012">
        <v>2014</v>
      </c>
      <c r="E1012" s="3">
        <v>43384746</v>
      </c>
    </row>
    <row r="1013" spans="1:5" x14ac:dyDescent="0.25">
      <c r="A1013" t="s">
        <v>155</v>
      </c>
      <c r="B1013" t="s">
        <v>97</v>
      </c>
      <c r="C1013" t="s">
        <v>72</v>
      </c>
      <c r="D1013">
        <v>2015</v>
      </c>
      <c r="E1013" s="3">
        <v>43310143</v>
      </c>
    </row>
    <row r="1014" spans="1:5" x14ac:dyDescent="0.25">
      <c r="A1014" t="s">
        <v>155</v>
      </c>
      <c r="B1014" t="s">
        <v>97</v>
      </c>
      <c r="C1014" t="s">
        <v>72</v>
      </c>
      <c r="D1014">
        <v>2016</v>
      </c>
      <c r="E1014" s="3">
        <v>43308377</v>
      </c>
    </row>
    <row r="1015" spans="1:5" x14ac:dyDescent="0.25">
      <c r="A1015" t="s">
        <v>155</v>
      </c>
      <c r="B1015" t="s">
        <v>97</v>
      </c>
      <c r="C1015" t="s">
        <v>72</v>
      </c>
      <c r="D1015">
        <v>2017</v>
      </c>
      <c r="E1015" s="3">
        <v>42355424</v>
      </c>
    </row>
    <row r="1016" spans="1:5" x14ac:dyDescent="0.25">
      <c r="A1016" t="s">
        <v>155</v>
      </c>
      <c r="B1016" t="s">
        <v>97</v>
      </c>
      <c r="C1016" t="s">
        <v>72</v>
      </c>
      <c r="D1016">
        <v>2018</v>
      </c>
      <c r="E1016" s="3">
        <v>41856001</v>
      </c>
    </row>
    <row r="1017" spans="1:5" x14ac:dyDescent="0.25">
      <c r="A1017" t="s">
        <v>155</v>
      </c>
      <c r="B1017" t="s">
        <v>97</v>
      </c>
      <c r="C1017" t="s">
        <v>72</v>
      </c>
      <c r="D1017">
        <v>2019</v>
      </c>
      <c r="E1017" s="3">
        <v>40772480</v>
      </c>
    </row>
    <row r="1018" spans="1:5" x14ac:dyDescent="0.25">
      <c r="A1018" t="s">
        <v>155</v>
      </c>
      <c r="B1018" t="s">
        <v>97</v>
      </c>
      <c r="C1018" t="s">
        <v>72</v>
      </c>
      <c r="D1018">
        <v>2020</v>
      </c>
      <c r="E1018" s="3">
        <v>36622218</v>
      </c>
    </row>
    <row r="1019" spans="1:5" x14ac:dyDescent="0.25">
      <c r="A1019" t="s">
        <v>155</v>
      </c>
      <c r="B1019" t="s">
        <v>97</v>
      </c>
      <c r="C1019" t="s">
        <v>72</v>
      </c>
      <c r="D1019">
        <v>2021</v>
      </c>
      <c r="E1019" s="3">
        <v>38567984</v>
      </c>
    </row>
    <row r="1020" spans="1:5" x14ac:dyDescent="0.25">
      <c r="A1020" t="s">
        <v>155</v>
      </c>
      <c r="B1020" t="s">
        <v>97</v>
      </c>
      <c r="C1020" t="s">
        <v>72</v>
      </c>
      <c r="D1020">
        <v>2022</v>
      </c>
      <c r="E1020" s="3">
        <v>35107828</v>
      </c>
    </row>
    <row r="1021" spans="1:5" x14ac:dyDescent="0.25">
      <c r="A1021" t="s">
        <v>155</v>
      </c>
      <c r="B1021" t="s">
        <v>97</v>
      </c>
      <c r="C1021" t="s">
        <v>72</v>
      </c>
      <c r="D1021">
        <v>2023</v>
      </c>
      <c r="E1021" s="3">
        <v>35543461</v>
      </c>
    </row>
    <row r="1022" spans="1:5" x14ac:dyDescent="0.25">
      <c r="A1022" t="s">
        <v>155</v>
      </c>
      <c r="B1022" t="s">
        <v>97</v>
      </c>
      <c r="C1022" t="s">
        <v>75</v>
      </c>
      <c r="D1022">
        <v>1990</v>
      </c>
      <c r="E1022" s="3">
        <v>44540971</v>
      </c>
    </row>
    <row r="1023" spans="1:5" x14ac:dyDescent="0.25">
      <c r="A1023" t="s">
        <v>155</v>
      </c>
      <c r="B1023" t="s">
        <v>97</v>
      </c>
      <c r="C1023" t="s">
        <v>75</v>
      </c>
      <c r="D1023">
        <v>1991</v>
      </c>
      <c r="E1023" s="3">
        <v>46506358</v>
      </c>
    </row>
    <row r="1024" spans="1:5" x14ac:dyDescent="0.25">
      <c r="A1024" t="s">
        <v>155</v>
      </c>
      <c r="B1024" t="s">
        <v>97</v>
      </c>
      <c r="C1024" t="s">
        <v>75</v>
      </c>
      <c r="D1024">
        <v>1992</v>
      </c>
      <c r="E1024" s="3">
        <v>46365124</v>
      </c>
    </row>
    <row r="1025" spans="1:5" x14ac:dyDescent="0.25">
      <c r="A1025" t="s">
        <v>155</v>
      </c>
      <c r="B1025" t="s">
        <v>97</v>
      </c>
      <c r="C1025" t="s">
        <v>75</v>
      </c>
      <c r="D1025">
        <v>1993</v>
      </c>
      <c r="E1025" s="3">
        <v>43930144</v>
      </c>
    </row>
    <row r="1026" spans="1:5" x14ac:dyDescent="0.25">
      <c r="A1026" t="s">
        <v>155</v>
      </c>
      <c r="B1026" t="s">
        <v>97</v>
      </c>
      <c r="C1026" t="s">
        <v>75</v>
      </c>
      <c r="D1026">
        <v>1994</v>
      </c>
      <c r="E1026" s="3">
        <v>42974340</v>
      </c>
    </row>
    <row r="1027" spans="1:5" x14ac:dyDescent="0.25">
      <c r="A1027" t="s">
        <v>155</v>
      </c>
      <c r="B1027" t="s">
        <v>97</v>
      </c>
      <c r="C1027" t="s">
        <v>75</v>
      </c>
      <c r="D1027">
        <v>1995</v>
      </c>
      <c r="E1027" s="3">
        <v>43697709</v>
      </c>
    </row>
    <row r="1028" spans="1:5" x14ac:dyDescent="0.25">
      <c r="A1028" t="s">
        <v>155</v>
      </c>
      <c r="B1028" t="s">
        <v>97</v>
      </c>
      <c r="C1028" t="s">
        <v>75</v>
      </c>
      <c r="D1028">
        <v>1996</v>
      </c>
      <c r="E1028" s="3">
        <v>44373557</v>
      </c>
    </row>
    <row r="1029" spans="1:5" x14ac:dyDescent="0.25">
      <c r="A1029" t="s">
        <v>155</v>
      </c>
      <c r="B1029" t="s">
        <v>97</v>
      </c>
      <c r="C1029" t="s">
        <v>75</v>
      </c>
      <c r="D1029">
        <v>1997</v>
      </c>
      <c r="E1029" s="3">
        <v>43294042</v>
      </c>
    </row>
    <row r="1030" spans="1:5" x14ac:dyDescent="0.25">
      <c r="A1030" t="s">
        <v>155</v>
      </c>
      <c r="B1030" t="s">
        <v>97</v>
      </c>
      <c r="C1030" t="s">
        <v>75</v>
      </c>
      <c r="D1030">
        <v>1998</v>
      </c>
      <c r="E1030" s="3">
        <v>44852112</v>
      </c>
    </row>
    <row r="1031" spans="1:5" x14ac:dyDescent="0.25">
      <c r="A1031" t="s">
        <v>155</v>
      </c>
      <c r="B1031" t="s">
        <v>97</v>
      </c>
      <c r="C1031" t="s">
        <v>75</v>
      </c>
      <c r="D1031">
        <v>1999</v>
      </c>
      <c r="E1031" s="3">
        <v>44662325</v>
      </c>
    </row>
    <row r="1032" spans="1:5" x14ac:dyDescent="0.25">
      <c r="A1032" t="s">
        <v>155</v>
      </c>
      <c r="B1032" t="s">
        <v>97</v>
      </c>
      <c r="C1032" t="s">
        <v>75</v>
      </c>
      <c r="D1032">
        <v>2000</v>
      </c>
      <c r="E1032" s="3">
        <v>43825058</v>
      </c>
    </row>
    <row r="1033" spans="1:5" x14ac:dyDescent="0.25">
      <c r="A1033" t="s">
        <v>155</v>
      </c>
      <c r="B1033" t="s">
        <v>97</v>
      </c>
      <c r="C1033" t="s">
        <v>75</v>
      </c>
      <c r="D1033">
        <v>2001</v>
      </c>
      <c r="E1033" s="3">
        <v>45275196</v>
      </c>
    </row>
    <row r="1034" spans="1:5" x14ac:dyDescent="0.25">
      <c r="A1034" t="s">
        <v>155</v>
      </c>
      <c r="B1034" t="s">
        <v>97</v>
      </c>
      <c r="C1034" t="s">
        <v>75</v>
      </c>
      <c r="D1034">
        <v>2002</v>
      </c>
      <c r="E1034" s="3">
        <v>43644022</v>
      </c>
    </row>
    <row r="1035" spans="1:5" x14ac:dyDescent="0.25">
      <c r="A1035" t="s">
        <v>155</v>
      </c>
      <c r="B1035" t="s">
        <v>97</v>
      </c>
      <c r="C1035" t="s">
        <v>75</v>
      </c>
      <c r="D1035">
        <v>2003</v>
      </c>
      <c r="E1035" s="3">
        <v>44814990</v>
      </c>
    </row>
    <row r="1036" spans="1:5" x14ac:dyDescent="0.25">
      <c r="A1036" t="s">
        <v>155</v>
      </c>
      <c r="B1036" t="s">
        <v>97</v>
      </c>
      <c r="C1036" t="s">
        <v>75</v>
      </c>
      <c r="D1036">
        <v>2004</v>
      </c>
      <c r="E1036" s="3">
        <v>45381421</v>
      </c>
    </row>
    <row r="1037" spans="1:5" x14ac:dyDescent="0.25">
      <c r="A1037" t="s">
        <v>155</v>
      </c>
      <c r="B1037" t="s">
        <v>97</v>
      </c>
      <c r="C1037" t="s">
        <v>75</v>
      </c>
      <c r="D1037">
        <v>2005</v>
      </c>
      <c r="E1037" s="3">
        <v>45920291</v>
      </c>
    </row>
    <row r="1038" spans="1:5" x14ac:dyDescent="0.25">
      <c r="A1038" t="s">
        <v>155</v>
      </c>
      <c r="B1038" t="s">
        <v>97</v>
      </c>
      <c r="C1038" t="s">
        <v>75</v>
      </c>
      <c r="D1038">
        <v>2006</v>
      </c>
      <c r="E1038" s="3">
        <v>45507131</v>
      </c>
    </row>
    <row r="1039" spans="1:5" x14ac:dyDescent="0.25">
      <c r="A1039" t="s">
        <v>155</v>
      </c>
      <c r="B1039" t="s">
        <v>97</v>
      </c>
      <c r="C1039" t="s">
        <v>75</v>
      </c>
      <c r="D1039">
        <v>2007</v>
      </c>
      <c r="E1039" s="3">
        <v>43498790</v>
      </c>
    </row>
    <row r="1040" spans="1:5" x14ac:dyDescent="0.25">
      <c r="A1040" t="s">
        <v>155</v>
      </c>
      <c r="B1040" t="s">
        <v>97</v>
      </c>
      <c r="C1040" t="s">
        <v>75</v>
      </c>
      <c r="D1040">
        <v>2008</v>
      </c>
      <c r="E1040" s="3">
        <v>44836087</v>
      </c>
    </row>
    <row r="1041" spans="1:5" x14ac:dyDescent="0.25">
      <c r="A1041" t="s">
        <v>155</v>
      </c>
      <c r="B1041" t="s">
        <v>97</v>
      </c>
      <c r="C1041" t="s">
        <v>75</v>
      </c>
      <c r="D1041">
        <v>2009</v>
      </c>
      <c r="E1041" s="3">
        <v>43656671</v>
      </c>
    </row>
    <row r="1042" spans="1:5" x14ac:dyDescent="0.25">
      <c r="A1042" t="s">
        <v>155</v>
      </c>
      <c r="B1042" t="s">
        <v>97</v>
      </c>
      <c r="C1042" t="s">
        <v>75</v>
      </c>
      <c r="D1042">
        <v>2010</v>
      </c>
      <c r="E1042" s="3">
        <v>45166211</v>
      </c>
    </row>
    <row r="1043" spans="1:5" x14ac:dyDescent="0.25">
      <c r="A1043" t="s">
        <v>155</v>
      </c>
      <c r="B1043" t="s">
        <v>97</v>
      </c>
      <c r="C1043" t="s">
        <v>75</v>
      </c>
      <c r="D1043">
        <v>2011</v>
      </c>
      <c r="E1043" s="3">
        <v>41101701</v>
      </c>
    </row>
    <row r="1044" spans="1:5" x14ac:dyDescent="0.25">
      <c r="A1044" t="s">
        <v>155</v>
      </c>
      <c r="B1044" t="s">
        <v>97</v>
      </c>
      <c r="C1044" t="s">
        <v>75</v>
      </c>
      <c r="D1044">
        <v>2012</v>
      </c>
      <c r="E1044" s="3">
        <v>42363979</v>
      </c>
    </row>
    <row r="1045" spans="1:5" x14ac:dyDescent="0.25">
      <c r="A1045" t="s">
        <v>155</v>
      </c>
      <c r="B1045" t="s">
        <v>97</v>
      </c>
      <c r="C1045" t="s">
        <v>75</v>
      </c>
      <c r="D1045">
        <v>2013</v>
      </c>
      <c r="E1045" s="3">
        <v>43298923</v>
      </c>
    </row>
    <row r="1046" spans="1:5" x14ac:dyDescent="0.25">
      <c r="A1046" t="s">
        <v>155</v>
      </c>
      <c r="B1046" t="s">
        <v>97</v>
      </c>
      <c r="C1046" t="s">
        <v>75</v>
      </c>
      <c r="D1046">
        <v>2014</v>
      </c>
      <c r="E1046" s="3">
        <v>39356620</v>
      </c>
    </row>
    <row r="1047" spans="1:5" x14ac:dyDescent="0.25">
      <c r="A1047" t="s">
        <v>155</v>
      </c>
      <c r="B1047" t="s">
        <v>97</v>
      </c>
      <c r="C1047" t="s">
        <v>75</v>
      </c>
      <c r="D1047">
        <v>2015</v>
      </c>
      <c r="E1047" s="3">
        <v>38863175</v>
      </c>
    </row>
    <row r="1048" spans="1:5" x14ac:dyDescent="0.25">
      <c r="A1048" t="s">
        <v>155</v>
      </c>
      <c r="B1048" t="s">
        <v>97</v>
      </c>
      <c r="C1048" t="s">
        <v>75</v>
      </c>
      <c r="D1048">
        <v>2016</v>
      </c>
      <c r="E1048" s="3">
        <v>39332291</v>
      </c>
    </row>
    <row r="1049" spans="1:5" x14ac:dyDescent="0.25">
      <c r="A1049" t="s">
        <v>155</v>
      </c>
      <c r="B1049" t="s">
        <v>97</v>
      </c>
      <c r="C1049" t="s">
        <v>75</v>
      </c>
      <c r="D1049">
        <v>2017</v>
      </c>
      <c r="E1049" s="3">
        <v>38341149</v>
      </c>
    </row>
    <row r="1050" spans="1:5" x14ac:dyDescent="0.25">
      <c r="A1050" t="s">
        <v>155</v>
      </c>
      <c r="B1050" t="s">
        <v>97</v>
      </c>
      <c r="C1050" t="s">
        <v>75</v>
      </c>
      <c r="D1050">
        <v>2018</v>
      </c>
      <c r="E1050" s="3">
        <v>37044919</v>
      </c>
    </row>
    <row r="1051" spans="1:5" x14ac:dyDescent="0.25">
      <c r="A1051" t="s">
        <v>155</v>
      </c>
      <c r="B1051" t="s">
        <v>97</v>
      </c>
      <c r="C1051" t="s">
        <v>75</v>
      </c>
      <c r="D1051">
        <v>2019</v>
      </c>
      <c r="E1051" s="3">
        <v>36925636</v>
      </c>
    </row>
    <row r="1052" spans="1:5" x14ac:dyDescent="0.25">
      <c r="A1052" t="s">
        <v>155</v>
      </c>
      <c r="B1052" t="s">
        <v>97</v>
      </c>
      <c r="C1052" t="s">
        <v>75</v>
      </c>
      <c r="D1052">
        <v>2020</v>
      </c>
      <c r="E1052" s="3">
        <v>34443161</v>
      </c>
    </row>
    <row r="1053" spans="1:5" x14ac:dyDescent="0.25">
      <c r="A1053" t="s">
        <v>155</v>
      </c>
      <c r="B1053" t="s">
        <v>97</v>
      </c>
      <c r="C1053" t="s">
        <v>75</v>
      </c>
      <c r="D1053">
        <v>2021</v>
      </c>
      <c r="E1053" s="3">
        <v>35997780</v>
      </c>
    </row>
    <row r="1054" spans="1:5" x14ac:dyDescent="0.25">
      <c r="A1054" t="s">
        <v>155</v>
      </c>
      <c r="B1054" t="s">
        <v>97</v>
      </c>
      <c r="C1054" t="s">
        <v>75</v>
      </c>
      <c r="D1054">
        <v>2022</v>
      </c>
      <c r="E1054" s="3">
        <v>33044837</v>
      </c>
    </row>
    <row r="1055" spans="1:5" x14ac:dyDescent="0.25">
      <c r="A1055" t="s">
        <v>155</v>
      </c>
      <c r="B1055" t="s">
        <v>97</v>
      </c>
      <c r="C1055" t="s">
        <v>75</v>
      </c>
      <c r="D1055">
        <v>2023</v>
      </c>
      <c r="E1055" s="3">
        <v>32071001</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349AD-C260-40D8-BA59-AA2779ED8858}">
  <dimension ref="A2:H92"/>
  <sheetViews>
    <sheetView zoomScale="145" zoomScaleNormal="145" workbookViewId="0">
      <selection activeCell="E6" sqref="E6"/>
    </sheetView>
  </sheetViews>
  <sheetFormatPr baseColWidth="10" defaultRowHeight="15" x14ac:dyDescent="0.25"/>
  <cols>
    <col min="3" max="3" width="9.5703125" customWidth="1"/>
    <col min="4" max="4" width="3.5703125" customWidth="1"/>
    <col min="6" max="6" width="4.5703125" customWidth="1"/>
    <col min="8" max="8" width="5.5703125" customWidth="1"/>
  </cols>
  <sheetData>
    <row r="2" spans="1:8" x14ac:dyDescent="0.25">
      <c r="B2" s="107">
        <f>'climate dividend'!$I$5</f>
        <v>900</v>
      </c>
      <c r="C2" s="103">
        <v>0.95</v>
      </c>
      <c r="E2" s="113">
        <f>'climate dividend'!$G$49</f>
        <v>5.5482803058860188</v>
      </c>
      <c r="G2" s="104"/>
    </row>
    <row r="3" spans="1:8" x14ac:dyDescent="0.25">
      <c r="C3" s="103"/>
      <c r="E3" s="105"/>
      <c r="G3" s="106"/>
    </row>
    <row r="4" spans="1:8" x14ac:dyDescent="0.25">
      <c r="B4" s="107"/>
      <c r="C4" s="103"/>
      <c r="E4" s="105"/>
      <c r="G4" s="106"/>
    </row>
    <row r="5" spans="1:8" x14ac:dyDescent="0.25">
      <c r="A5" s="75"/>
      <c r="B5" s="104" t="s">
        <v>126</v>
      </c>
      <c r="C5" s="108" t="s">
        <v>195</v>
      </c>
      <c r="D5" s="75"/>
      <c r="E5" s="109" t="s">
        <v>193</v>
      </c>
      <c r="F5" s="75"/>
      <c r="G5" s="110" t="s">
        <v>194</v>
      </c>
      <c r="H5" s="75"/>
    </row>
    <row r="6" spans="1:8" x14ac:dyDescent="0.25">
      <c r="B6" s="107">
        <f>$B$2*(ROW()-6)/85</f>
        <v>0</v>
      </c>
      <c r="C6" s="111">
        <f>B6*$C$2/$B$2</f>
        <v>0</v>
      </c>
      <c r="E6" s="113">
        <f>$E$2-($E$2*C6)</f>
        <v>5.5482803058860188</v>
      </c>
      <c r="G6" s="112">
        <f>B6*E6</f>
        <v>0</v>
      </c>
    </row>
    <row r="7" spans="1:8" x14ac:dyDescent="0.25">
      <c r="B7" s="107">
        <f t="shared" ref="B7:B70" si="0">$B$2*(ROW()-6)/85</f>
        <v>10.588235294117647</v>
      </c>
      <c r="C7" s="111">
        <f>B7*$C$2/$B$2</f>
        <v>1.1176470588235295E-2</v>
      </c>
      <c r="E7" s="113">
        <f>$E$2-($E$2*C7)</f>
        <v>5.4862701142319983</v>
      </c>
      <c r="G7" s="112">
        <f>B7*E7</f>
        <v>58.089918856574094</v>
      </c>
    </row>
    <row r="8" spans="1:8" x14ac:dyDescent="0.25">
      <c r="B8" s="107">
        <f t="shared" si="0"/>
        <v>21.176470588235293</v>
      </c>
      <c r="C8" s="111">
        <f t="shared" ref="C8:C71" si="1">B8*$C$2/$B$2</f>
        <v>2.2352941176470589E-2</v>
      </c>
      <c r="E8" s="113">
        <f t="shared" ref="E8:E71" si="2">$E$2-($E$2*C8)</f>
        <v>5.4242599225779786</v>
      </c>
      <c r="G8" s="112">
        <f t="shared" ref="G8:G71" si="3">B8*E8</f>
        <v>114.86668071341602</v>
      </c>
    </row>
    <row r="9" spans="1:8" x14ac:dyDescent="0.25">
      <c r="B9" s="107">
        <f t="shared" si="0"/>
        <v>31.764705882352942</v>
      </c>
      <c r="C9" s="111">
        <f t="shared" si="1"/>
        <v>3.3529411764705884E-2</v>
      </c>
      <c r="E9" s="113">
        <f t="shared" si="2"/>
        <v>5.3622497309239581</v>
      </c>
      <c r="G9" s="112">
        <f t="shared" si="3"/>
        <v>170.33028557052572</v>
      </c>
    </row>
    <row r="10" spans="1:8" x14ac:dyDescent="0.25">
      <c r="B10" s="107">
        <f t="shared" si="0"/>
        <v>42.352941176470587</v>
      </c>
      <c r="C10" s="111">
        <f t="shared" si="1"/>
        <v>4.4705882352941179E-2</v>
      </c>
      <c r="E10" s="113">
        <f t="shared" si="2"/>
        <v>5.3002395392699384</v>
      </c>
      <c r="G10" s="112">
        <f t="shared" si="3"/>
        <v>224.48073342790326</v>
      </c>
    </row>
    <row r="11" spans="1:8" x14ac:dyDescent="0.25">
      <c r="B11" s="107">
        <f t="shared" si="0"/>
        <v>52.941176470588232</v>
      </c>
      <c r="C11" s="111">
        <f t="shared" si="1"/>
        <v>5.5882352941176466E-2</v>
      </c>
      <c r="E11" s="113">
        <f t="shared" si="2"/>
        <v>5.2382293476159179</v>
      </c>
      <c r="G11" s="112">
        <f t="shared" si="3"/>
        <v>277.31802428554857</v>
      </c>
    </row>
    <row r="12" spans="1:8" x14ac:dyDescent="0.25">
      <c r="B12" s="107">
        <f t="shared" si="0"/>
        <v>63.529411764705884</v>
      </c>
      <c r="C12" s="111">
        <f t="shared" si="1"/>
        <v>6.7058823529411768E-2</v>
      </c>
      <c r="E12" s="113">
        <f t="shared" si="2"/>
        <v>5.1762191559618973</v>
      </c>
      <c r="G12" s="112">
        <f t="shared" si="3"/>
        <v>328.84215814346175</v>
      </c>
    </row>
    <row r="13" spans="1:8" x14ac:dyDescent="0.25">
      <c r="B13" s="107">
        <f t="shared" si="0"/>
        <v>74.117647058823536</v>
      </c>
      <c r="C13" s="111">
        <f t="shared" si="1"/>
        <v>7.823529411764707E-2</v>
      </c>
      <c r="E13" s="113">
        <f t="shared" si="2"/>
        <v>5.1142089643078776</v>
      </c>
      <c r="G13" s="112">
        <f t="shared" si="3"/>
        <v>379.05313500164272</v>
      </c>
    </row>
    <row r="14" spans="1:8" x14ac:dyDescent="0.25">
      <c r="B14" s="107">
        <f t="shared" si="0"/>
        <v>84.705882352941174</v>
      </c>
      <c r="C14" s="111">
        <f t="shared" si="1"/>
        <v>8.9411764705882357E-2</v>
      </c>
      <c r="E14" s="113">
        <f t="shared" si="2"/>
        <v>5.0521987726538571</v>
      </c>
      <c r="G14" s="112">
        <f t="shared" si="3"/>
        <v>427.95095486009143</v>
      </c>
    </row>
    <row r="15" spans="1:8" x14ac:dyDescent="0.25">
      <c r="B15" s="107">
        <f t="shared" si="0"/>
        <v>95.294117647058826</v>
      </c>
      <c r="C15" s="111">
        <f t="shared" si="1"/>
        <v>0.10058823529411764</v>
      </c>
      <c r="E15" s="113">
        <f t="shared" si="2"/>
        <v>4.9901885809998365</v>
      </c>
      <c r="G15" s="112">
        <f t="shared" si="3"/>
        <v>475.53561771880794</v>
      </c>
    </row>
    <row r="16" spans="1:8" x14ac:dyDescent="0.25">
      <c r="B16" s="107">
        <f t="shared" si="0"/>
        <v>105.88235294117646</v>
      </c>
      <c r="C16" s="111">
        <f t="shared" si="1"/>
        <v>0.11176470588235293</v>
      </c>
      <c r="E16" s="113">
        <f t="shared" si="2"/>
        <v>4.9281783893458169</v>
      </c>
      <c r="G16" s="112">
        <f t="shared" si="3"/>
        <v>521.80712357779237</v>
      </c>
    </row>
    <row r="17" spans="2:7" x14ac:dyDescent="0.25">
      <c r="B17" s="107">
        <f t="shared" si="0"/>
        <v>116.47058823529412</v>
      </c>
      <c r="C17" s="111">
        <f t="shared" si="1"/>
        <v>0.12294117647058823</v>
      </c>
      <c r="E17" s="113">
        <f t="shared" si="2"/>
        <v>4.8661681976917963</v>
      </c>
      <c r="G17" s="112">
        <f t="shared" si="3"/>
        <v>566.76547243704454</v>
      </c>
    </row>
    <row r="18" spans="2:7" x14ac:dyDescent="0.25">
      <c r="B18" s="107">
        <f t="shared" si="0"/>
        <v>127.05882352941177</v>
      </c>
      <c r="C18" s="111">
        <f t="shared" si="1"/>
        <v>0.13411764705882354</v>
      </c>
      <c r="E18" s="113">
        <f t="shared" si="2"/>
        <v>4.8041580060377767</v>
      </c>
      <c r="G18" s="112">
        <f t="shared" si="3"/>
        <v>610.41066429656462</v>
      </c>
    </row>
    <row r="19" spans="2:7" x14ac:dyDescent="0.25">
      <c r="B19" s="107">
        <f t="shared" si="0"/>
        <v>137.64705882352942</v>
      </c>
      <c r="C19" s="111">
        <f t="shared" si="1"/>
        <v>0.14529411764705885</v>
      </c>
      <c r="E19" s="113">
        <f t="shared" si="2"/>
        <v>4.7421478143837561</v>
      </c>
      <c r="G19" s="112">
        <f t="shared" si="3"/>
        <v>652.74269915635239</v>
      </c>
    </row>
    <row r="20" spans="2:7" x14ac:dyDescent="0.25">
      <c r="B20" s="107">
        <f t="shared" si="0"/>
        <v>148.23529411764707</v>
      </c>
      <c r="C20" s="111">
        <f t="shared" si="1"/>
        <v>0.15647058823529414</v>
      </c>
      <c r="E20" s="113">
        <f t="shared" si="2"/>
        <v>4.6801376227297355</v>
      </c>
      <c r="G20" s="112">
        <f t="shared" si="3"/>
        <v>693.76157701640795</v>
      </c>
    </row>
    <row r="21" spans="2:7" x14ac:dyDescent="0.25">
      <c r="B21" s="107">
        <f t="shared" si="0"/>
        <v>158.8235294117647</v>
      </c>
      <c r="C21" s="111">
        <f t="shared" si="1"/>
        <v>0.1676470588235294</v>
      </c>
      <c r="E21" s="113">
        <f t="shared" si="2"/>
        <v>4.6181274310757159</v>
      </c>
      <c r="G21" s="112">
        <f t="shared" si="3"/>
        <v>733.46729787673132</v>
      </c>
    </row>
    <row r="22" spans="2:7" x14ac:dyDescent="0.25">
      <c r="B22" s="107">
        <f t="shared" si="0"/>
        <v>169.41176470588235</v>
      </c>
      <c r="C22" s="111">
        <f t="shared" si="1"/>
        <v>0.17882352941176471</v>
      </c>
      <c r="E22" s="113">
        <f t="shared" si="2"/>
        <v>4.5561172394216953</v>
      </c>
      <c r="G22" s="112">
        <f t="shared" si="3"/>
        <v>771.85986173732249</v>
      </c>
    </row>
    <row r="23" spans="2:7" x14ac:dyDescent="0.25">
      <c r="B23" s="107">
        <f t="shared" si="0"/>
        <v>180</v>
      </c>
      <c r="C23" s="111">
        <f t="shared" si="1"/>
        <v>0.19</v>
      </c>
      <c r="E23" s="113">
        <f t="shared" si="2"/>
        <v>4.4941070477676757</v>
      </c>
      <c r="G23" s="112">
        <f t="shared" si="3"/>
        <v>808.93926859818157</v>
      </c>
    </row>
    <row r="24" spans="2:7" x14ac:dyDescent="0.25">
      <c r="B24" s="107">
        <f t="shared" si="0"/>
        <v>190.58823529411765</v>
      </c>
      <c r="C24" s="111">
        <f t="shared" si="1"/>
        <v>0.20117647058823529</v>
      </c>
      <c r="E24" s="113">
        <f t="shared" si="2"/>
        <v>4.4320968561136551</v>
      </c>
      <c r="G24" s="112">
        <f t="shared" si="3"/>
        <v>844.70551845930845</v>
      </c>
    </row>
    <row r="25" spans="2:7" x14ac:dyDescent="0.25">
      <c r="B25" s="107">
        <f t="shared" si="0"/>
        <v>201.1764705882353</v>
      </c>
      <c r="C25" s="111">
        <f t="shared" si="1"/>
        <v>0.21235294117647061</v>
      </c>
      <c r="E25" s="113">
        <f t="shared" si="2"/>
        <v>4.3700866644596346</v>
      </c>
      <c r="G25" s="112">
        <f t="shared" si="3"/>
        <v>879.15861132070302</v>
      </c>
    </row>
    <row r="26" spans="2:7" x14ac:dyDescent="0.25">
      <c r="B26" s="107">
        <f t="shared" si="0"/>
        <v>211.76470588235293</v>
      </c>
      <c r="C26" s="111">
        <f t="shared" si="1"/>
        <v>0.22352941176470587</v>
      </c>
      <c r="E26" s="113">
        <f t="shared" si="2"/>
        <v>4.3080764728056149</v>
      </c>
      <c r="G26" s="112">
        <f t="shared" si="3"/>
        <v>912.2985471823655</v>
      </c>
    </row>
    <row r="27" spans="2:7" x14ac:dyDescent="0.25">
      <c r="B27" s="107">
        <f t="shared" si="0"/>
        <v>222.35294117647058</v>
      </c>
      <c r="C27" s="111">
        <f t="shared" si="1"/>
        <v>0.23470588235294115</v>
      </c>
      <c r="E27" s="113">
        <f t="shared" si="2"/>
        <v>4.2460662811515943</v>
      </c>
      <c r="G27" s="112">
        <f t="shared" si="3"/>
        <v>944.12532604429566</v>
      </c>
    </row>
    <row r="28" spans="2:7" x14ac:dyDescent="0.25">
      <c r="B28" s="107">
        <f t="shared" si="0"/>
        <v>232.94117647058823</v>
      </c>
      <c r="C28" s="111">
        <f t="shared" si="1"/>
        <v>0.24588235294117647</v>
      </c>
      <c r="E28" s="113">
        <f t="shared" si="2"/>
        <v>4.1840560894975738</v>
      </c>
      <c r="G28" s="112">
        <f t="shared" si="3"/>
        <v>974.63894790649363</v>
      </c>
    </row>
    <row r="29" spans="2:7" x14ac:dyDescent="0.25">
      <c r="B29" s="107">
        <f t="shared" si="0"/>
        <v>243.52941176470588</v>
      </c>
      <c r="C29" s="111">
        <f t="shared" si="1"/>
        <v>0.25705882352941173</v>
      </c>
      <c r="E29" s="113">
        <f t="shared" si="2"/>
        <v>4.1220458978435541</v>
      </c>
      <c r="G29" s="112">
        <f t="shared" si="3"/>
        <v>1003.8394127689596</v>
      </c>
    </row>
    <row r="30" spans="2:7" x14ac:dyDescent="0.25">
      <c r="B30" s="107">
        <f t="shared" si="0"/>
        <v>254.11764705882354</v>
      </c>
      <c r="C30" s="111">
        <f t="shared" si="1"/>
        <v>0.26823529411764707</v>
      </c>
      <c r="E30" s="113">
        <f t="shared" si="2"/>
        <v>4.0600357061895336</v>
      </c>
      <c r="G30" s="112">
        <f t="shared" si="3"/>
        <v>1031.7267206316933</v>
      </c>
    </row>
    <row r="31" spans="2:7" x14ac:dyDescent="0.25">
      <c r="B31" s="107">
        <f t="shared" si="0"/>
        <v>264.70588235294116</v>
      </c>
      <c r="C31" s="111">
        <f t="shared" si="1"/>
        <v>0.2794117647058823</v>
      </c>
      <c r="E31" s="113">
        <f t="shared" si="2"/>
        <v>3.9980255145355139</v>
      </c>
      <c r="G31" s="112">
        <f t="shared" si="3"/>
        <v>1058.3008714946948</v>
      </c>
    </row>
    <row r="32" spans="2:7" x14ac:dyDescent="0.25">
      <c r="B32" s="107">
        <f t="shared" si="0"/>
        <v>275.29411764705884</v>
      </c>
      <c r="C32" s="111">
        <f t="shared" si="1"/>
        <v>0.2905882352941177</v>
      </c>
      <c r="E32" s="113">
        <f t="shared" si="2"/>
        <v>3.9360153228814934</v>
      </c>
      <c r="G32" s="112">
        <f t="shared" si="3"/>
        <v>1083.5618653579641</v>
      </c>
    </row>
    <row r="33" spans="2:7" x14ac:dyDescent="0.25">
      <c r="B33" s="107">
        <f t="shared" si="0"/>
        <v>285.88235294117646</v>
      </c>
      <c r="C33" s="111">
        <f t="shared" si="1"/>
        <v>0.30176470588235293</v>
      </c>
      <c r="E33" s="113">
        <f t="shared" si="2"/>
        <v>3.8740051312274733</v>
      </c>
      <c r="G33" s="112">
        <f t="shared" si="3"/>
        <v>1107.5097022215011</v>
      </c>
    </row>
    <row r="34" spans="2:7" x14ac:dyDescent="0.25">
      <c r="B34" s="107">
        <f t="shared" si="0"/>
        <v>296.47058823529414</v>
      </c>
      <c r="C34" s="111">
        <f t="shared" si="1"/>
        <v>0.31294117647058828</v>
      </c>
      <c r="E34" s="113">
        <f t="shared" si="2"/>
        <v>3.8119949395734527</v>
      </c>
      <c r="G34" s="112">
        <f t="shared" si="3"/>
        <v>1130.144382085306</v>
      </c>
    </row>
    <row r="35" spans="2:7" x14ac:dyDescent="0.25">
      <c r="B35" s="107">
        <f t="shared" si="0"/>
        <v>307.05882352941177</v>
      </c>
      <c r="C35" s="111">
        <f t="shared" si="1"/>
        <v>0.32411764705882351</v>
      </c>
      <c r="E35" s="113">
        <f t="shared" si="2"/>
        <v>3.7499847479194326</v>
      </c>
      <c r="G35" s="112">
        <f t="shared" si="3"/>
        <v>1151.4659049493787</v>
      </c>
    </row>
    <row r="36" spans="2:7" x14ac:dyDescent="0.25">
      <c r="B36" s="107">
        <f t="shared" si="0"/>
        <v>317.64705882352939</v>
      </c>
      <c r="C36" s="111">
        <f t="shared" si="1"/>
        <v>0.3352941176470588</v>
      </c>
      <c r="E36" s="113">
        <f t="shared" si="2"/>
        <v>3.6879745562654129</v>
      </c>
      <c r="G36" s="112">
        <f t="shared" si="3"/>
        <v>1171.4742708137194</v>
      </c>
    </row>
    <row r="37" spans="2:7" x14ac:dyDescent="0.25">
      <c r="B37" s="107">
        <f t="shared" si="0"/>
        <v>328.23529411764707</v>
      </c>
      <c r="C37" s="111">
        <f t="shared" si="1"/>
        <v>0.34647058823529409</v>
      </c>
      <c r="E37" s="113">
        <f t="shared" si="2"/>
        <v>3.6259643646113924</v>
      </c>
      <c r="G37" s="112">
        <f t="shared" si="3"/>
        <v>1190.1694796783277</v>
      </c>
    </row>
    <row r="38" spans="2:7" x14ac:dyDescent="0.25">
      <c r="B38" s="107">
        <f t="shared" si="0"/>
        <v>338.8235294117647</v>
      </c>
      <c r="C38" s="111">
        <f t="shared" si="1"/>
        <v>0.35764705882352943</v>
      </c>
      <c r="E38" s="113">
        <f t="shared" si="2"/>
        <v>3.5639541729573718</v>
      </c>
      <c r="G38" s="112">
        <f t="shared" si="3"/>
        <v>1207.5515315432035</v>
      </c>
    </row>
    <row r="39" spans="2:7" x14ac:dyDescent="0.25">
      <c r="B39" s="107">
        <f t="shared" si="0"/>
        <v>349.41176470588238</v>
      </c>
      <c r="C39" s="111">
        <f t="shared" si="1"/>
        <v>0.36882352941176472</v>
      </c>
      <c r="E39" s="113">
        <f t="shared" si="2"/>
        <v>3.5019439813033517</v>
      </c>
      <c r="G39" s="112">
        <f t="shared" si="3"/>
        <v>1223.6204264083476</v>
      </c>
    </row>
    <row r="40" spans="2:7" x14ac:dyDescent="0.25">
      <c r="B40" s="107">
        <f t="shared" si="0"/>
        <v>360</v>
      </c>
      <c r="C40" s="111">
        <f t="shared" si="1"/>
        <v>0.38</v>
      </c>
      <c r="E40" s="113">
        <f t="shared" si="2"/>
        <v>3.4399337896493316</v>
      </c>
      <c r="G40" s="112">
        <f t="shared" si="3"/>
        <v>1238.3761642737593</v>
      </c>
    </row>
    <row r="41" spans="2:7" x14ac:dyDescent="0.25">
      <c r="B41" s="107">
        <f t="shared" si="0"/>
        <v>370.58823529411762</v>
      </c>
      <c r="C41" s="111">
        <f t="shared" si="1"/>
        <v>0.39117647058823524</v>
      </c>
      <c r="E41" s="113">
        <f t="shared" si="2"/>
        <v>3.3779235979953119</v>
      </c>
      <c r="G41" s="112">
        <f t="shared" si="3"/>
        <v>1251.818745139439</v>
      </c>
    </row>
    <row r="42" spans="2:7" x14ac:dyDescent="0.25">
      <c r="B42" s="107">
        <f t="shared" si="0"/>
        <v>381.1764705882353</v>
      </c>
      <c r="C42" s="111">
        <f t="shared" si="1"/>
        <v>0.40235294117647058</v>
      </c>
      <c r="E42" s="113">
        <f t="shared" si="2"/>
        <v>3.3159134063412914</v>
      </c>
      <c r="G42" s="112">
        <f t="shared" si="3"/>
        <v>1263.9481690053865</v>
      </c>
    </row>
    <row r="43" spans="2:7" x14ac:dyDescent="0.25">
      <c r="B43" s="107">
        <f t="shared" si="0"/>
        <v>391.76470588235293</v>
      </c>
      <c r="C43" s="111">
        <f t="shared" si="1"/>
        <v>0.41352941176470581</v>
      </c>
      <c r="E43" s="113">
        <f t="shared" si="2"/>
        <v>3.2539032146872713</v>
      </c>
      <c r="G43" s="112">
        <f t="shared" si="3"/>
        <v>1274.7644358716016</v>
      </c>
    </row>
    <row r="44" spans="2:7" x14ac:dyDescent="0.25">
      <c r="B44" s="107">
        <f t="shared" si="0"/>
        <v>402.35294117647061</v>
      </c>
      <c r="C44" s="111">
        <f t="shared" si="1"/>
        <v>0.42470588235294121</v>
      </c>
      <c r="E44" s="113">
        <f t="shared" si="2"/>
        <v>3.1918930230332507</v>
      </c>
      <c r="G44" s="112">
        <f t="shared" si="3"/>
        <v>1284.2675457380844</v>
      </c>
    </row>
    <row r="45" spans="2:7" x14ac:dyDescent="0.25">
      <c r="B45" s="107">
        <f t="shared" si="0"/>
        <v>412.94117647058823</v>
      </c>
      <c r="C45" s="111">
        <f t="shared" si="1"/>
        <v>0.43588235294117644</v>
      </c>
      <c r="E45" s="113">
        <f t="shared" si="2"/>
        <v>3.1298828313792306</v>
      </c>
      <c r="G45" s="112">
        <f t="shared" si="3"/>
        <v>1292.4574986048353</v>
      </c>
    </row>
    <row r="46" spans="2:7" x14ac:dyDescent="0.25">
      <c r="B46" s="107">
        <f t="shared" si="0"/>
        <v>423.52941176470586</v>
      </c>
      <c r="C46" s="111">
        <f t="shared" si="1"/>
        <v>0.44705882352941173</v>
      </c>
      <c r="E46" s="113">
        <f t="shared" si="2"/>
        <v>3.0678726397252105</v>
      </c>
      <c r="G46" s="112">
        <f t="shared" si="3"/>
        <v>1299.3342944718538</v>
      </c>
    </row>
    <row r="47" spans="2:7" x14ac:dyDescent="0.25">
      <c r="B47" s="107">
        <f t="shared" si="0"/>
        <v>434.11764705882354</v>
      </c>
      <c r="C47" s="111">
        <f t="shared" si="1"/>
        <v>0.45823529411764702</v>
      </c>
      <c r="E47" s="113">
        <f t="shared" si="2"/>
        <v>3.0058624480711904</v>
      </c>
      <c r="G47" s="112">
        <f t="shared" si="3"/>
        <v>1304.8979333391403</v>
      </c>
    </row>
    <row r="48" spans="2:7" x14ac:dyDescent="0.25">
      <c r="B48" s="107">
        <f t="shared" si="0"/>
        <v>444.70588235294116</v>
      </c>
      <c r="C48" s="111">
        <f t="shared" si="1"/>
        <v>0.46941176470588231</v>
      </c>
      <c r="E48" s="113">
        <f t="shared" si="2"/>
        <v>2.9438522564171703</v>
      </c>
      <c r="G48" s="112">
        <f t="shared" si="3"/>
        <v>1309.1484152066946</v>
      </c>
    </row>
    <row r="49" spans="2:7" x14ac:dyDescent="0.25">
      <c r="B49" s="107">
        <f t="shared" si="0"/>
        <v>455.29411764705884</v>
      </c>
      <c r="C49" s="111">
        <f t="shared" si="1"/>
        <v>0.48058823529411759</v>
      </c>
      <c r="E49" s="113">
        <f t="shared" si="2"/>
        <v>2.8818420647631502</v>
      </c>
      <c r="G49" s="112">
        <f t="shared" si="3"/>
        <v>1312.0857400745167</v>
      </c>
    </row>
    <row r="50" spans="2:7" x14ac:dyDescent="0.25">
      <c r="B50" s="107">
        <f t="shared" si="0"/>
        <v>465.88235294117646</v>
      </c>
      <c r="C50" s="111">
        <f t="shared" si="1"/>
        <v>0.49176470588235294</v>
      </c>
      <c r="E50" s="113">
        <f t="shared" si="2"/>
        <v>2.8198318731091296</v>
      </c>
      <c r="G50" s="112">
        <f t="shared" si="3"/>
        <v>1313.7099079426062</v>
      </c>
    </row>
    <row r="51" spans="2:7" x14ac:dyDescent="0.25">
      <c r="B51" s="107">
        <f t="shared" si="0"/>
        <v>476.47058823529414</v>
      </c>
      <c r="C51" s="111">
        <f t="shared" si="1"/>
        <v>0.50294117647058822</v>
      </c>
      <c r="E51" s="113">
        <f t="shared" si="2"/>
        <v>2.7578216814551095</v>
      </c>
      <c r="G51" s="112">
        <f t="shared" si="3"/>
        <v>1314.0209188109641</v>
      </c>
    </row>
    <row r="52" spans="2:7" x14ac:dyDescent="0.25">
      <c r="B52" s="107">
        <f t="shared" si="0"/>
        <v>487.05882352941177</v>
      </c>
      <c r="C52" s="111">
        <f t="shared" si="1"/>
        <v>0.51411764705882346</v>
      </c>
      <c r="E52" s="113">
        <f t="shared" si="2"/>
        <v>2.6958114898010894</v>
      </c>
      <c r="G52" s="112">
        <f t="shared" si="3"/>
        <v>1313.0187726795893</v>
      </c>
    </row>
    <row r="53" spans="2:7" x14ac:dyDescent="0.25">
      <c r="B53" s="107">
        <f t="shared" si="0"/>
        <v>497.64705882352939</v>
      </c>
      <c r="C53" s="111">
        <f t="shared" si="1"/>
        <v>0.5252941176470588</v>
      </c>
      <c r="E53" s="113">
        <f t="shared" si="2"/>
        <v>2.6338012981470689</v>
      </c>
      <c r="G53" s="112">
        <f t="shared" si="3"/>
        <v>1310.7034695484824</v>
      </c>
    </row>
    <row r="54" spans="2:7" x14ac:dyDescent="0.25">
      <c r="B54" s="107">
        <f t="shared" si="0"/>
        <v>508.23529411764707</v>
      </c>
      <c r="C54" s="111">
        <f t="shared" si="1"/>
        <v>0.53647058823529414</v>
      </c>
      <c r="E54" s="113">
        <f t="shared" si="2"/>
        <v>2.5717911064930488</v>
      </c>
      <c r="G54" s="112">
        <f t="shared" si="3"/>
        <v>1307.0750094176437</v>
      </c>
    </row>
    <row r="55" spans="2:7" x14ac:dyDescent="0.25">
      <c r="B55" s="107">
        <f t="shared" si="0"/>
        <v>518.82352941176475</v>
      </c>
      <c r="C55" s="111">
        <f t="shared" si="1"/>
        <v>0.54764705882352938</v>
      </c>
      <c r="E55" s="113">
        <f t="shared" si="2"/>
        <v>2.5097809148390287</v>
      </c>
      <c r="G55" s="112">
        <f t="shared" si="3"/>
        <v>1302.1333922870726</v>
      </c>
    </row>
    <row r="56" spans="2:7" x14ac:dyDescent="0.25">
      <c r="B56" s="107">
        <f t="shared" si="0"/>
        <v>529.41176470588232</v>
      </c>
      <c r="C56" s="111">
        <f t="shared" si="1"/>
        <v>0.55882352941176461</v>
      </c>
      <c r="E56" s="113">
        <f t="shared" si="2"/>
        <v>2.447770723185009</v>
      </c>
      <c r="G56" s="112">
        <f t="shared" si="3"/>
        <v>1295.8786181567693</v>
      </c>
    </row>
    <row r="57" spans="2:7" x14ac:dyDescent="0.25">
      <c r="B57" s="107">
        <f t="shared" si="0"/>
        <v>540</v>
      </c>
      <c r="C57" s="111">
        <f t="shared" si="1"/>
        <v>0.56999999999999995</v>
      </c>
      <c r="E57" s="113">
        <f t="shared" si="2"/>
        <v>2.3857605315309884</v>
      </c>
      <c r="G57" s="112">
        <f t="shared" si="3"/>
        <v>1288.3106870267338</v>
      </c>
    </row>
    <row r="58" spans="2:7" x14ac:dyDescent="0.25">
      <c r="B58" s="107">
        <f t="shared" si="0"/>
        <v>550.58823529411768</v>
      </c>
      <c r="C58" s="111">
        <f t="shared" si="1"/>
        <v>0.58117647058823541</v>
      </c>
      <c r="E58" s="113">
        <f t="shared" si="2"/>
        <v>2.3237503398769674</v>
      </c>
      <c r="G58" s="112">
        <f t="shared" si="3"/>
        <v>1279.4295988969657</v>
      </c>
    </row>
    <row r="59" spans="2:7" x14ac:dyDescent="0.25">
      <c r="B59" s="107">
        <f t="shared" si="0"/>
        <v>561.17647058823525</v>
      </c>
      <c r="C59" s="111">
        <f t="shared" si="1"/>
        <v>0.59235294117647042</v>
      </c>
      <c r="E59" s="113">
        <f t="shared" si="2"/>
        <v>2.2617401482229487</v>
      </c>
      <c r="G59" s="112">
        <f t="shared" si="3"/>
        <v>1269.2353537674664</v>
      </c>
    </row>
    <row r="60" spans="2:7" x14ac:dyDescent="0.25">
      <c r="B60" s="107">
        <f t="shared" si="0"/>
        <v>571.76470588235293</v>
      </c>
      <c r="C60" s="111">
        <f t="shared" si="1"/>
        <v>0.60352941176470587</v>
      </c>
      <c r="E60" s="113">
        <f t="shared" si="2"/>
        <v>2.1997299565689277</v>
      </c>
      <c r="G60" s="112">
        <f t="shared" si="3"/>
        <v>1257.7279516382339</v>
      </c>
    </row>
    <row r="61" spans="2:7" x14ac:dyDescent="0.25">
      <c r="B61" s="107">
        <f t="shared" si="0"/>
        <v>582.35294117647061</v>
      </c>
      <c r="C61" s="111">
        <f t="shared" si="1"/>
        <v>0.61470588235294121</v>
      </c>
      <c r="E61" s="113">
        <f t="shared" si="2"/>
        <v>2.1377197649149071</v>
      </c>
      <c r="G61" s="112">
        <f t="shared" si="3"/>
        <v>1244.9073925092696</v>
      </c>
    </row>
    <row r="62" spans="2:7" x14ac:dyDescent="0.25">
      <c r="B62" s="107">
        <f t="shared" si="0"/>
        <v>592.94117647058829</v>
      </c>
      <c r="C62" s="111">
        <f t="shared" si="1"/>
        <v>0.62588235294117656</v>
      </c>
      <c r="E62" s="113">
        <f t="shared" si="2"/>
        <v>2.0757095732608866</v>
      </c>
      <c r="G62" s="112">
        <f t="shared" si="3"/>
        <v>1230.7736763805729</v>
      </c>
    </row>
    <row r="63" spans="2:7" x14ac:dyDescent="0.25">
      <c r="B63" s="107">
        <f t="shared" si="0"/>
        <v>603.52941176470586</v>
      </c>
      <c r="C63" s="111">
        <f t="shared" si="1"/>
        <v>0.63705882352941168</v>
      </c>
      <c r="E63" s="113">
        <f t="shared" si="2"/>
        <v>2.0136993816068673</v>
      </c>
      <c r="G63" s="112">
        <f t="shared" si="3"/>
        <v>1215.3268032521446</v>
      </c>
    </row>
    <row r="64" spans="2:7" x14ac:dyDescent="0.25">
      <c r="B64" s="107">
        <f t="shared" si="0"/>
        <v>614.11764705882354</v>
      </c>
      <c r="C64" s="111">
        <f t="shared" si="1"/>
        <v>0.64823529411764702</v>
      </c>
      <c r="E64" s="113">
        <f t="shared" si="2"/>
        <v>1.9516891899528468</v>
      </c>
      <c r="G64" s="112">
        <f t="shared" si="3"/>
        <v>1198.5667731239835</v>
      </c>
    </row>
    <row r="65" spans="2:7" x14ac:dyDescent="0.25">
      <c r="B65" s="107">
        <f t="shared" si="0"/>
        <v>624.70588235294122</v>
      </c>
      <c r="C65" s="111">
        <f t="shared" si="1"/>
        <v>0.65941176470588236</v>
      </c>
      <c r="E65" s="113">
        <f t="shared" si="2"/>
        <v>1.8896789982988262</v>
      </c>
      <c r="G65" s="112">
        <f t="shared" si="3"/>
        <v>1180.4935859960904</v>
      </c>
    </row>
    <row r="66" spans="2:7" x14ac:dyDescent="0.25">
      <c r="B66" s="107">
        <f t="shared" si="0"/>
        <v>635.29411764705878</v>
      </c>
      <c r="C66" s="111">
        <f t="shared" si="1"/>
        <v>0.6705882352941176</v>
      </c>
      <c r="E66" s="113">
        <f t="shared" si="2"/>
        <v>1.8276688066448066</v>
      </c>
      <c r="G66" s="112">
        <f t="shared" si="3"/>
        <v>1161.1072418684653</v>
      </c>
    </row>
    <row r="67" spans="2:7" x14ac:dyDescent="0.25">
      <c r="B67" s="107">
        <f t="shared" si="0"/>
        <v>645.88235294117646</v>
      </c>
      <c r="C67" s="111">
        <f t="shared" si="1"/>
        <v>0.68176470588235283</v>
      </c>
      <c r="E67" s="113">
        <f t="shared" si="2"/>
        <v>1.7656586149907865</v>
      </c>
      <c r="G67" s="112">
        <f t="shared" si="3"/>
        <v>1140.407740741108</v>
      </c>
    </row>
    <row r="68" spans="2:7" x14ac:dyDescent="0.25">
      <c r="B68" s="107">
        <f t="shared" si="0"/>
        <v>656.47058823529414</v>
      </c>
      <c r="C68" s="111">
        <f t="shared" si="1"/>
        <v>0.69294117647058817</v>
      </c>
      <c r="E68" s="113">
        <f t="shared" si="2"/>
        <v>1.7036484233367659</v>
      </c>
      <c r="G68" s="112">
        <f t="shared" si="3"/>
        <v>1118.3950826140181</v>
      </c>
    </row>
    <row r="69" spans="2:7" x14ac:dyDescent="0.25">
      <c r="B69" s="107">
        <f t="shared" si="0"/>
        <v>667.05882352941171</v>
      </c>
      <c r="C69" s="111">
        <f t="shared" si="1"/>
        <v>0.7041176470588234</v>
      </c>
      <c r="E69" s="113">
        <f t="shared" si="2"/>
        <v>1.6416382316827463</v>
      </c>
      <c r="G69" s="112">
        <f t="shared" si="3"/>
        <v>1095.0692674871966</v>
      </c>
    </row>
    <row r="70" spans="2:7" x14ac:dyDescent="0.25">
      <c r="B70" s="107">
        <f t="shared" si="0"/>
        <v>677.64705882352939</v>
      </c>
      <c r="C70" s="111">
        <f t="shared" si="1"/>
        <v>0.71529411764705886</v>
      </c>
      <c r="E70" s="113">
        <f t="shared" si="2"/>
        <v>1.5796280400287253</v>
      </c>
      <c r="G70" s="112">
        <f t="shared" si="3"/>
        <v>1070.430295360642</v>
      </c>
    </row>
    <row r="71" spans="2:7" x14ac:dyDescent="0.25">
      <c r="B71" s="107">
        <f t="shared" ref="B71:B91" si="4">$B$2*(ROW()-6)/85</f>
        <v>688.23529411764707</v>
      </c>
      <c r="C71" s="111">
        <f t="shared" si="1"/>
        <v>0.72647058823529409</v>
      </c>
      <c r="E71" s="113">
        <f t="shared" si="2"/>
        <v>1.5176178483747051</v>
      </c>
      <c r="G71" s="112">
        <f t="shared" si="3"/>
        <v>1044.478166234356</v>
      </c>
    </row>
    <row r="72" spans="2:7" x14ac:dyDescent="0.25">
      <c r="B72" s="107">
        <f t="shared" si="4"/>
        <v>698.82352941176475</v>
      </c>
      <c r="C72" s="111">
        <f t="shared" ref="C72:C91" si="5">B72*$C$2/$B$2</f>
        <v>0.73764705882352943</v>
      </c>
      <c r="E72" s="113">
        <f t="shared" ref="E72:E91" si="6">$E$2-($E$2*C72)</f>
        <v>1.4556076567206846</v>
      </c>
      <c r="G72" s="112">
        <f t="shared" ref="G72:G91" si="7">B72*E72</f>
        <v>1017.2128801083373</v>
      </c>
    </row>
    <row r="73" spans="2:7" x14ac:dyDescent="0.25">
      <c r="B73" s="107">
        <f t="shared" si="4"/>
        <v>709.41176470588232</v>
      </c>
      <c r="C73" s="111">
        <f t="shared" si="5"/>
        <v>0.74882352941176467</v>
      </c>
      <c r="E73" s="113">
        <f t="shared" si="6"/>
        <v>1.3935974650666649</v>
      </c>
      <c r="G73" s="112">
        <f t="shared" si="7"/>
        <v>988.63443698258698</v>
      </c>
    </row>
    <row r="74" spans="2:7" x14ac:dyDescent="0.25">
      <c r="B74" s="107">
        <f t="shared" si="4"/>
        <v>720</v>
      </c>
      <c r="C74" s="111">
        <f t="shared" si="5"/>
        <v>0.76</v>
      </c>
      <c r="E74" s="113">
        <f t="shared" si="6"/>
        <v>1.3315872734126444</v>
      </c>
      <c r="G74" s="112">
        <f t="shared" si="7"/>
        <v>958.74283685710395</v>
      </c>
    </row>
    <row r="75" spans="2:7" x14ac:dyDescent="0.25">
      <c r="B75" s="107">
        <f t="shared" si="4"/>
        <v>730.58823529411768</v>
      </c>
      <c r="C75" s="111">
        <f t="shared" si="5"/>
        <v>0.77117647058823524</v>
      </c>
      <c r="E75" s="113">
        <f t="shared" si="6"/>
        <v>1.2695770817586247</v>
      </c>
      <c r="G75" s="112">
        <f t="shared" si="7"/>
        <v>927.53807973188941</v>
      </c>
    </row>
    <row r="76" spans="2:7" x14ac:dyDescent="0.25">
      <c r="B76" s="107">
        <f t="shared" si="4"/>
        <v>741.17647058823525</v>
      </c>
      <c r="C76" s="111">
        <f t="shared" si="5"/>
        <v>0.78235294117647047</v>
      </c>
      <c r="E76" s="113">
        <f t="shared" si="6"/>
        <v>1.2075668901046051</v>
      </c>
      <c r="G76" s="112">
        <f t="shared" si="7"/>
        <v>895.02016560694256</v>
      </c>
    </row>
    <row r="77" spans="2:7" x14ac:dyDescent="0.25">
      <c r="B77" s="107">
        <f t="shared" si="4"/>
        <v>751.76470588235293</v>
      </c>
      <c r="C77" s="111">
        <f t="shared" si="5"/>
        <v>0.79352941176470582</v>
      </c>
      <c r="E77" s="113">
        <f t="shared" si="6"/>
        <v>1.1455566984505845</v>
      </c>
      <c r="G77" s="112">
        <f t="shared" si="7"/>
        <v>861.18909448226293</v>
      </c>
    </row>
    <row r="78" spans="2:7" x14ac:dyDescent="0.25">
      <c r="B78" s="107">
        <f t="shared" si="4"/>
        <v>762.35294117647061</v>
      </c>
      <c r="C78" s="111">
        <f t="shared" si="5"/>
        <v>0.80470588235294116</v>
      </c>
      <c r="E78" s="113">
        <f t="shared" si="6"/>
        <v>1.0835465067965639</v>
      </c>
      <c r="G78" s="112">
        <f t="shared" si="7"/>
        <v>826.04486635785111</v>
      </c>
    </row>
    <row r="79" spans="2:7" x14ac:dyDescent="0.25">
      <c r="B79" s="107">
        <f t="shared" si="4"/>
        <v>772.94117647058829</v>
      </c>
      <c r="C79" s="111">
        <f t="shared" si="5"/>
        <v>0.81588235294117639</v>
      </c>
      <c r="E79" s="113">
        <f t="shared" si="6"/>
        <v>1.0215363151425443</v>
      </c>
      <c r="G79" s="112">
        <f t="shared" si="7"/>
        <v>789.58748123370776</v>
      </c>
    </row>
    <row r="80" spans="2:7" x14ac:dyDescent="0.25">
      <c r="B80" s="107">
        <f t="shared" si="4"/>
        <v>783.52941176470586</v>
      </c>
      <c r="C80" s="111">
        <f t="shared" si="5"/>
        <v>0.82705882352941162</v>
      </c>
      <c r="E80" s="113">
        <f t="shared" si="6"/>
        <v>0.95952612348852373</v>
      </c>
      <c r="G80" s="112">
        <f t="shared" si="7"/>
        <v>751.81693910983154</v>
      </c>
    </row>
    <row r="81" spans="2:7" x14ac:dyDescent="0.25">
      <c r="B81" s="107">
        <f t="shared" si="4"/>
        <v>794.11764705882354</v>
      </c>
      <c r="C81" s="111">
        <f t="shared" si="5"/>
        <v>0.83823529411764697</v>
      </c>
      <c r="E81" s="113">
        <f t="shared" si="6"/>
        <v>0.89751593183450318</v>
      </c>
      <c r="G81" s="112">
        <f t="shared" si="7"/>
        <v>712.73323998622311</v>
      </c>
    </row>
    <row r="82" spans="2:7" x14ac:dyDescent="0.25">
      <c r="B82" s="107">
        <f t="shared" si="4"/>
        <v>804.70588235294122</v>
      </c>
      <c r="C82" s="111">
        <f t="shared" si="5"/>
        <v>0.84941176470588242</v>
      </c>
      <c r="E82" s="113">
        <f t="shared" si="6"/>
        <v>0.83550574018048263</v>
      </c>
      <c r="G82" s="112">
        <f t="shared" si="7"/>
        <v>672.33638386288249</v>
      </c>
    </row>
    <row r="83" spans="2:7" x14ac:dyDescent="0.25">
      <c r="B83" s="107">
        <f t="shared" si="4"/>
        <v>815.29411764705878</v>
      </c>
      <c r="C83" s="111">
        <f t="shared" si="5"/>
        <v>0.86058823529411765</v>
      </c>
      <c r="E83" s="113">
        <f t="shared" si="6"/>
        <v>0.77349554852646296</v>
      </c>
      <c r="G83" s="112">
        <f t="shared" si="7"/>
        <v>630.62637073981034</v>
      </c>
    </row>
    <row r="84" spans="2:7" x14ac:dyDescent="0.25">
      <c r="B84" s="107">
        <f t="shared" si="4"/>
        <v>825.88235294117646</v>
      </c>
      <c r="C84" s="111">
        <f t="shared" si="5"/>
        <v>0.87176470588235289</v>
      </c>
      <c r="E84" s="113">
        <f t="shared" si="6"/>
        <v>0.71148535687244241</v>
      </c>
      <c r="G84" s="112">
        <f t="shared" si="7"/>
        <v>587.60320061700543</v>
      </c>
    </row>
    <row r="85" spans="2:7" x14ac:dyDescent="0.25">
      <c r="B85" s="107">
        <f t="shared" si="4"/>
        <v>836.47058823529414</v>
      </c>
      <c r="C85" s="111">
        <f t="shared" si="5"/>
        <v>0.88294117647058823</v>
      </c>
      <c r="E85" s="113">
        <f t="shared" si="6"/>
        <v>0.64947516521842186</v>
      </c>
      <c r="G85" s="112">
        <f t="shared" si="7"/>
        <v>543.2668734944682</v>
      </c>
    </row>
    <row r="86" spans="2:7" x14ac:dyDescent="0.25">
      <c r="B86" s="107">
        <f t="shared" si="4"/>
        <v>847.05882352941171</v>
      </c>
      <c r="C86" s="111">
        <f t="shared" si="5"/>
        <v>0.89411764705882346</v>
      </c>
      <c r="E86" s="113">
        <f t="shared" si="6"/>
        <v>0.58746497356440219</v>
      </c>
      <c r="G86" s="112">
        <f t="shared" si="7"/>
        <v>497.61738937219945</v>
      </c>
    </row>
    <row r="87" spans="2:7" x14ac:dyDescent="0.25">
      <c r="B87" s="107">
        <f t="shared" si="4"/>
        <v>857.64705882352939</v>
      </c>
      <c r="C87" s="111">
        <f t="shared" si="5"/>
        <v>0.9052941176470588</v>
      </c>
      <c r="E87" s="113">
        <f t="shared" si="6"/>
        <v>0.52545478191038164</v>
      </c>
      <c r="G87" s="112">
        <f t="shared" si="7"/>
        <v>450.65474825019788</v>
      </c>
    </row>
    <row r="88" spans="2:7" x14ac:dyDescent="0.25">
      <c r="B88" s="107">
        <f t="shared" si="4"/>
        <v>868.23529411764707</v>
      </c>
      <c r="C88" s="111">
        <f t="shared" si="5"/>
        <v>0.91647058823529404</v>
      </c>
      <c r="E88" s="113">
        <f t="shared" si="6"/>
        <v>0.46344459025636198</v>
      </c>
      <c r="G88" s="112">
        <f t="shared" si="7"/>
        <v>402.37895012846485</v>
      </c>
    </row>
    <row r="89" spans="2:7" x14ac:dyDescent="0.25">
      <c r="B89" s="107">
        <f t="shared" si="4"/>
        <v>878.82352941176475</v>
      </c>
      <c r="C89" s="111">
        <f t="shared" si="5"/>
        <v>0.92764705882352938</v>
      </c>
      <c r="E89" s="113">
        <f t="shared" si="6"/>
        <v>0.40143439860234142</v>
      </c>
      <c r="G89" s="112">
        <f t="shared" si="7"/>
        <v>352.78999500699888</v>
      </c>
    </row>
    <row r="90" spans="2:7" x14ac:dyDescent="0.25">
      <c r="B90" s="107">
        <f t="shared" si="4"/>
        <v>889.41176470588232</v>
      </c>
      <c r="C90" s="111">
        <f t="shared" si="5"/>
        <v>0.93882352941176461</v>
      </c>
      <c r="E90" s="113">
        <f t="shared" si="6"/>
        <v>0.33942420694832176</v>
      </c>
      <c r="G90" s="112">
        <f t="shared" si="7"/>
        <v>301.88788288580145</v>
      </c>
    </row>
    <row r="91" spans="2:7" x14ac:dyDescent="0.25">
      <c r="B91" s="107">
        <f t="shared" si="4"/>
        <v>900</v>
      </c>
      <c r="C91" s="111">
        <f t="shared" si="5"/>
        <v>0.95</v>
      </c>
      <c r="E91" s="113">
        <f t="shared" si="6"/>
        <v>0.27741401529430121</v>
      </c>
      <c r="G91" s="112">
        <f t="shared" si="7"/>
        <v>249.67261376487107</v>
      </c>
    </row>
    <row r="92" spans="2:7" x14ac:dyDescent="0.25">
      <c r="B92" s="107"/>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787E8-E137-4E24-8501-42120BEBD9AD}">
  <dimension ref="A1:F11"/>
  <sheetViews>
    <sheetView workbookViewId="0"/>
  </sheetViews>
  <sheetFormatPr baseColWidth="10" defaultColWidth="0" defaultRowHeight="15" customHeight="1" zeroHeight="1" x14ac:dyDescent="0.25"/>
  <cols>
    <col min="1" max="1" width="2.85546875" style="59" customWidth="1"/>
    <col min="2" max="6" width="11.42578125" style="59" customWidth="1"/>
    <col min="7" max="16384" width="11.42578125" style="59" hidden="1"/>
  </cols>
  <sheetData>
    <row r="1" spans="2:4" ht="12" customHeight="1" x14ac:dyDescent="0.25"/>
    <row r="2" spans="2:4" x14ac:dyDescent="0.25">
      <c r="B2" s="59" t="s">
        <v>138</v>
      </c>
    </row>
    <row r="3" spans="2:4" x14ac:dyDescent="0.25">
      <c r="B3" s="59" t="s">
        <v>139</v>
      </c>
    </row>
    <row r="4" spans="2:4" x14ac:dyDescent="0.25"/>
    <row r="5" spans="2:4" x14ac:dyDescent="0.25">
      <c r="B5" s="141" t="s">
        <v>140</v>
      </c>
      <c r="C5" s="141"/>
      <c r="D5" s="141"/>
    </row>
    <row r="6" spans="2:4" x14ac:dyDescent="0.25"/>
    <row r="7" spans="2:4" x14ac:dyDescent="0.25">
      <c r="B7" s="142" t="s">
        <v>141</v>
      </c>
      <c r="C7" s="142"/>
      <c r="D7" s="142"/>
    </row>
    <row r="8" spans="2:4" x14ac:dyDescent="0.25"/>
    <row r="9" spans="2:4" x14ac:dyDescent="0.25">
      <c r="B9" s="140" t="s">
        <v>142</v>
      </c>
      <c r="C9" s="140"/>
      <c r="D9" s="140"/>
    </row>
    <row r="10" spans="2:4" x14ac:dyDescent="0.25">
      <c r="B10" s="140"/>
      <c r="C10" s="140"/>
      <c r="D10" s="140"/>
    </row>
    <row r="11" spans="2:4" x14ac:dyDescent="0.25"/>
  </sheetData>
  <sheetProtection algorithmName="SHA-512" hashValue="7YhEh8BQEoJe3bi3nDzNkQODR0UPMMqnsYpLxTHZLsNt590dsh2Ymy9Uq/mRQRjfDkjm9lZoRTFttA0jReXO3Q==" saltValue="aGm4US+Oo9cQmVYoGpRTFg==" spinCount="100000" sheet="1" objects="1" scenarios="1"/>
  <mergeCells count="3">
    <mergeCell ref="B9:D10"/>
    <mergeCell ref="B5:D5"/>
    <mergeCell ref="B7:D7"/>
  </mergeCells>
  <hyperlinks>
    <hyperlink ref="B5" r:id="rId1" xr:uid="{AFBA6051-353E-491C-8ED1-105BA026A4FB}"/>
    <hyperlink ref="B7" r:id="rId2" xr:uid="{69AD13BC-0513-4BBC-AD8C-79468B1B99F9}"/>
    <hyperlink ref="B5:D5" r:id="rId3" display="save-the-climate@online.ms" xr:uid="{7E4BC176-F1ED-4FA8-9238-FDBB1EBF341D}"/>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13E76-FBEC-4FB5-99B0-F3014A04477B}">
  <dimension ref="A1"/>
  <sheetViews>
    <sheetView zoomScale="205" zoomScaleNormal="205" workbookViewId="0">
      <selection activeCell="F10" sqref="F10"/>
    </sheetView>
  </sheetViews>
  <sheetFormatPr baseColWidth="10" defaultRowHeight="15" x14ac:dyDescent="0.25"/>
  <sheetData/>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4B529-7F5E-4721-8F25-04188C2A38F9}">
  <dimension ref="A1:AY57"/>
  <sheetViews>
    <sheetView workbookViewId="0">
      <pane xSplit="1" ySplit="10" topLeftCell="Z11" activePane="bottomRight" state="frozen"/>
      <selection activeCell="V2" sqref="V2"/>
      <selection pane="topRight" activeCell="V2" sqref="V2"/>
      <selection pane="bottomLeft" activeCell="V2" sqref="V2"/>
      <selection pane="bottomRight" activeCell="V2" sqref="V2"/>
    </sheetView>
  </sheetViews>
  <sheetFormatPr baseColWidth="10" defaultColWidth="9.140625" defaultRowHeight="11.45" customHeight="1" x14ac:dyDescent="0.25"/>
  <cols>
    <col min="1" max="1" width="29.85546875" style="5" customWidth="1"/>
    <col min="2" max="2" width="10" style="5" customWidth="1"/>
    <col min="3" max="3" width="5" style="5" customWidth="1"/>
    <col min="4" max="4" width="10" style="5" customWidth="1"/>
    <col min="5" max="5" width="5" style="5" customWidth="1"/>
    <col min="6" max="6" width="10" style="5" customWidth="1"/>
    <col min="7" max="7" width="5" style="5" customWidth="1"/>
    <col min="8" max="8" width="10" style="5" customWidth="1"/>
    <col min="9" max="9" width="5" style="5" customWidth="1"/>
    <col min="10" max="10" width="10" style="5" customWidth="1"/>
    <col min="11" max="11" width="5" style="5" customWidth="1"/>
    <col min="12" max="12" width="10" style="5" customWidth="1"/>
    <col min="13" max="13" width="5" style="5" customWidth="1"/>
    <col min="14" max="14" width="10" style="5" customWidth="1"/>
    <col min="15" max="15" width="5" style="5" customWidth="1"/>
    <col min="16" max="16" width="10" style="5" customWidth="1"/>
    <col min="17" max="17" width="5" style="5" customWidth="1"/>
    <col min="18" max="18" width="10" style="5" customWidth="1"/>
    <col min="19" max="19" width="5" style="5" customWidth="1"/>
    <col min="20" max="20" width="10" style="5" customWidth="1"/>
    <col min="21" max="21" width="5" style="5" customWidth="1"/>
    <col min="22" max="22" width="10" style="5" customWidth="1"/>
    <col min="23" max="23" width="5" style="5" customWidth="1"/>
    <col min="24" max="24" width="10" style="5" customWidth="1"/>
    <col min="25" max="25" width="5" style="5" customWidth="1"/>
    <col min="26" max="26" width="10" style="5" customWidth="1"/>
    <col min="27" max="27" width="5" style="5" customWidth="1"/>
    <col min="28" max="28" width="10" style="5" customWidth="1"/>
    <col min="29" max="29" width="5" style="5" customWidth="1"/>
    <col min="30" max="30" width="10" style="5" customWidth="1"/>
    <col min="31" max="31" width="5" style="5" customWidth="1"/>
    <col min="32" max="32" width="10" style="5" customWidth="1"/>
    <col min="33" max="33" width="5" style="5" customWidth="1"/>
    <col min="34" max="34" width="10" style="5" customWidth="1"/>
    <col min="35" max="35" width="5" style="5" customWidth="1"/>
    <col min="36" max="36" width="10" style="5" customWidth="1"/>
    <col min="37" max="37" width="5" style="5" customWidth="1"/>
    <col min="38" max="38" width="10" style="5" customWidth="1"/>
    <col min="39" max="39" width="5" style="5" customWidth="1"/>
    <col min="40" max="40" width="10" style="5" customWidth="1"/>
    <col min="41" max="41" width="5" style="5" customWidth="1"/>
    <col min="42" max="42" width="10" style="5" customWidth="1"/>
    <col min="43" max="43" width="5" style="5" customWidth="1"/>
    <col min="44" max="44" width="10" style="5" customWidth="1"/>
    <col min="45" max="45" width="5" style="5" customWidth="1"/>
    <col min="46" max="46" width="10" style="5" customWidth="1"/>
    <col min="47" max="47" width="5" style="5" customWidth="1"/>
    <col min="48" max="48" width="10" style="5" customWidth="1"/>
    <col min="49" max="49" width="5" style="5" customWidth="1"/>
    <col min="50" max="50" width="10" style="5" customWidth="1"/>
    <col min="51" max="51" width="5" style="5" customWidth="1"/>
    <col min="52" max="16384" width="9.140625" style="5"/>
  </cols>
  <sheetData>
    <row r="1" spans="1:51" x14ac:dyDescent="0.25">
      <c r="A1" s="4" t="s">
        <v>0</v>
      </c>
    </row>
    <row r="2" spans="1:51" x14ac:dyDescent="0.25">
      <c r="A2" s="4" t="s">
        <v>1</v>
      </c>
      <c r="B2" s="6" t="s">
        <v>2</v>
      </c>
    </row>
    <row r="3" spans="1:51" x14ac:dyDescent="0.25">
      <c r="A3" s="4" t="s">
        <v>3</v>
      </c>
      <c r="B3" s="4" t="s">
        <v>4</v>
      </c>
    </row>
    <row r="4" spans="1:51" x14ac:dyDescent="0.25"/>
    <row r="5" spans="1:51" x14ac:dyDescent="0.25">
      <c r="A5" s="6" t="s">
        <v>5</v>
      </c>
      <c r="C5" s="4" t="s">
        <v>6</v>
      </c>
    </row>
    <row r="6" spans="1:51" x14ac:dyDescent="0.25">
      <c r="A6" s="6" t="s">
        <v>7</v>
      </c>
      <c r="C6" s="4" t="s">
        <v>8</v>
      </c>
    </row>
    <row r="7" spans="1:51" x14ac:dyDescent="0.25">
      <c r="A7" s="6" t="s">
        <v>9</v>
      </c>
      <c r="C7" s="4" t="s">
        <v>10</v>
      </c>
    </row>
    <row r="8" spans="1:51" x14ac:dyDescent="0.25">
      <c r="A8" s="5">
        <v>1</v>
      </c>
      <c r="B8" s="5">
        <f>A8+1</f>
        <v>2</v>
      </c>
      <c r="C8" s="5">
        <f t="shared" ref="C8:AY8" si="0">B8+1</f>
        <v>3</v>
      </c>
      <c r="D8" s="5">
        <f t="shared" si="0"/>
        <v>4</v>
      </c>
      <c r="E8" s="5">
        <f t="shared" si="0"/>
        <v>5</v>
      </c>
      <c r="F8" s="5">
        <f t="shared" si="0"/>
        <v>6</v>
      </c>
      <c r="G8" s="5">
        <f t="shared" si="0"/>
        <v>7</v>
      </c>
      <c r="H8" s="5">
        <f t="shared" si="0"/>
        <v>8</v>
      </c>
      <c r="I8" s="5">
        <f t="shared" si="0"/>
        <v>9</v>
      </c>
      <c r="J8" s="5">
        <f t="shared" si="0"/>
        <v>10</v>
      </c>
      <c r="K8" s="5">
        <f t="shared" si="0"/>
        <v>11</v>
      </c>
      <c r="L8" s="5">
        <f t="shared" si="0"/>
        <v>12</v>
      </c>
      <c r="M8" s="5">
        <f t="shared" si="0"/>
        <v>13</v>
      </c>
      <c r="N8" s="5">
        <f t="shared" si="0"/>
        <v>14</v>
      </c>
      <c r="O8" s="5">
        <f t="shared" si="0"/>
        <v>15</v>
      </c>
      <c r="P8" s="5">
        <f t="shared" si="0"/>
        <v>16</v>
      </c>
      <c r="Q8" s="5">
        <f t="shared" si="0"/>
        <v>17</v>
      </c>
      <c r="R8" s="5">
        <f t="shared" si="0"/>
        <v>18</v>
      </c>
      <c r="S8" s="5">
        <f t="shared" si="0"/>
        <v>19</v>
      </c>
      <c r="T8" s="5">
        <f t="shared" si="0"/>
        <v>20</v>
      </c>
      <c r="U8" s="5">
        <f t="shared" si="0"/>
        <v>21</v>
      </c>
      <c r="V8" s="5">
        <f t="shared" si="0"/>
        <v>22</v>
      </c>
      <c r="W8" s="5">
        <f t="shared" si="0"/>
        <v>23</v>
      </c>
      <c r="X8" s="5">
        <f t="shared" si="0"/>
        <v>24</v>
      </c>
      <c r="Y8" s="5">
        <f t="shared" si="0"/>
        <v>25</v>
      </c>
      <c r="Z8" s="5">
        <f t="shared" si="0"/>
        <v>26</v>
      </c>
      <c r="AA8" s="5">
        <f t="shared" si="0"/>
        <v>27</v>
      </c>
      <c r="AB8" s="5">
        <f t="shared" si="0"/>
        <v>28</v>
      </c>
      <c r="AC8" s="5">
        <f t="shared" si="0"/>
        <v>29</v>
      </c>
      <c r="AD8" s="5">
        <f t="shared" si="0"/>
        <v>30</v>
      </c>
      <c r="AE8" s="5">
        <f t="shared" si="0"/>
        <v>31</v>
      </c>
      <c r="AF8" s="5">
        <f t="shared" si="0"/>
        <v>32</v>
      </c>
      <c r="AG8" s="5">
        <f t="shared" si="0"/>
        <v>33</v>
      </c>
      <c r="AH8" s="5">
        <f t="shared" si="0"/>
        <v>34</v>
      </c>
      <c r="AI8" s="5">
        <f t="shared" si="0"/>
        <v>35</v>
      </c>
      <c r="AJ8" s="5">
        <f t="shared" si="0"/>
        <v>36</v>
      </c>
      <c r="AK8" s="5">
        <f t="shared" si="0"/>
        <v>37</v>
      </c>
      <c r="AL8" s="5">
        <f t="shared" si="0"/>
        <v>38</v>
      </c>
      <c r="AM8" s="5">
        <f t="shared" si="0"/>
        <v>39</v>
      </c>
      <c r="AN8" s="5">
        <f t="shared" si="0"/>
        <v>40</v>
      </c>
      <c r="AO8" s="5">
        <f t="shared" si="0"/>
        <v>41</v>
      </c>
      <c r="AP8" s="5">
        <f t="shared" si="0"/>
        <v>42</v>
      </c>
      <c r="AQ8" s="5">
        <f t="shared" si="0"/>
        <v>43</v>
      </c>
      <c r="AR8" s="5">
        <f t="shared" si="0"/>
        <v>44</v>
      </c>
      <c r="AS8" s="5">
        <f t="shared" si="0"/>
        <v>45</v>
      </c>
      <c r="AT8" s="5">
        <f t="shared" si="0"/>
        <v>46</v>
      </c>
      <c r="AU8" s="5">
        <f t="shared" si="0"/>
        <v>47</v>
      </c>
      <c r="AV8" s="5">
        <f t="shared" si="0"/>
        <v>48</v>
      </c>
      <c r="AW8" s="5">
        <f t="shared" si="0"/>
        <v>49</v>
      </c>
      <c r="AX8" s="5">
        <f t="shared" si="0"/>
        <v>50</v>
      </c>
      <c r="AY8" s="5">
        <f t="shared" si="0"/>
        <v>51</v>
      </c>
    </row>
    <row r="9" spans="1:51" x14ac:dyDescent="0.25">
      <c r="A9" s="7" t="s">
        <v>11</v>
      </c>
      <c r="B9" s="143" t="s">
        <v>12</v>
      </c>
      <c r="C9" s="143" t="s">
        <v>13</v>
      </c>
      <c r="D9" s="143" t="s">
        <v>14</v>
      </c>
      <c r="E9" s="143" t="s">
        <v>13</v>
      </c>
      <c r="F9" s="143" t="s">
        <v>15</v>
      </c>
      <c r="G9" s="143" t="s">
        <v>13</v>
      </c>
      <c r="H9" s="143" t="s">
        <v>16</v>
      </c>
      <c r="I9" s="143" t="s">
        <v>13</v>
      </c>
      <c r="J9" s="143" t="s">
        <v>17</v>
      </c>
      <c r="K9" s="143" t="s">
        <v>13</v>
      </c>
      <c r="L9" s="143" t="s">
        <v>18</v>
      </c>
      <c r="M9" s="143" t="s">
        <v>13</v>
      </c>
      <c r="N9" s="143" t="s">
        <v>19</v>
      </c>
      <c r="O9" s="143" t="s">
        <v>13</v>
      </c>
      <c r="P9" s="143" t="s">
        <v>20</v>
      </c>
      <c r="Q9" s="143" t="s">
        <v>13</v>
      </c>
      <c r="R9" s="143" t="s">
        <v>21</v>
      </c>
      <c r="S9" s="143" t="s">
        <v>13</v>
      </c>
      <c r="T9" s="143" t="s">
        <v>22</v>
      </c>
      <c r="U9" s="143" t="s">
        <v>13</v>
      </c>
      <c r="V9" s="143" t="s">
        <v>23</v>
      </c>
      <c r="W9" s="143" t="s">
        <v>13</v>
      </c>
      <c r="X9" s="143" t="s">
        <v>24</v>
      </c>
      <c r="Y9" s="143" t="s">
        <v>13</v>
      </c>
      <c r="Z9" s="143" t="s">
        <v>25</v>
      </c>
      <c r="AA9" s="143" t="s">
        <v>13</v>
      </c>
      <c r="AB9" s="143" t="s">
        <v>26</v>
      </c>
      <c r="AC9" s="143" t="s">
        <v>13</v>
      </c>
      <c r="AD9" s="143" t="s">
        <v>27</v>
      </c>
      <c r="AE9" s="143" t="s">
        <v>13</v>
      </c>
      <c r="AF9" s="143" t="s">
        <v>28</v>
      </c>
      <c r="AG9" s="143" t="s">
        <v>13</v>
      </c>
      <c r="AH9" s="143" t="s">
        <v>29</v>
      </c>
      <c r="AI9" s="143" t="s">
        <v>13</v>
      </c>
      <c r="AJ9" s="143" t="s">
        <v>30</v>
      </c>
      <c r="AK9" s="143" t="s">
        <v>13</v>
      </c>
      <c r="AL9" s="143" t="s">
        <v>31</v>
      </c>
      <c r="AM9" s="143" t="s">
        <v>13</v>
      </c>
      <c r="AN9" s="143" t="s">
        <v>32</v>
      </c>
      <c r="AO9" s="143" t="s">
        <v>13</v>
      </c>
      <c r="AP9" s="143" t="s">
        <v>33</v>
      </c>
      <c r="AQ9" s="143" t="s">
        <v>13</v>
      </c>
      <c r="AR9" s="143" t="s">
        <v>34</v>
      </c>
      <c r="AS9" s="143" t="s">
        <v>13</v>
      </c>
      <c r="AT9" s="143" t="s">
        <v>35</v>
      </c>
      <c r="AU9" s="143" t="s">
        <v>13</v>
      </c>
      <c r="AV9" s="143" t="s">
        <v>36</v>
      </c>
      <c r="AW9" s="143" t="s">
        <v>13</v>
      </c>
      <c r="AX9" s="143" t="s">
        <v>37</v>
      </c>
      <c r="AY9" s="143" t="s">
        <v>13</v>
      </c>
    </row>
    <row r="10" spans="1:51" x14ac:dyDescent="0.25">
      <c r="A10" s="8" t="s">
        <v>38</v>
      </c>
      <c r="B10" s="9" t="s">
        <v>13</v>
      </c>
      <c r="C10" s="9" t="s">
        <v>13</v>
      </c>
      <c r="D10" s="9" t="s">
        <v>13</v>
      </c>
      <c r="E10" s="9" t="s">
        <v>13</v>
      </c>
      <c r="F10" s="9" t="s">
        <v>13</v>
      </c>
      <c r="G10" s="9" t="s">
        <v>13</v>
      </c>
      <c r="H10" s="9" t="s">
        <v>13</v>
      </c>
      <c r="I10" s="9" t="s">
        <v>13</v>
      </c>
      <c r="J10" s="9" t="s">
        <v>13</v>
      </c>
      <c r="K10" s="9" t="s">
        <v>13</v>
      </c>
      <c r="L10" s="9" t="s">
        <v>13</v>
      </c>
      <c r="M10" s="9" t="s">
        <v>13</v>
      </c>
      <c r="N10" s="9" t="s">
        <v>13</v>
      </c>
      <c r="O10" s="9" t="s">
        <v>13</v>
      </c>
      <c r="P10" s="9" t="s">
        <v>13</v>
      </c>
      <c r="Q10" s="9" t="s">
        <v>13</v>
      </c>
      <c r="R10" s="9" t="s">
        <v>13</v>
      </c>
      <c r="S10" s="9" t="s">
        <v>13</v>
      </c>
      <c r="T10" s="9" t="s">
        <v>13</v>
      </c>
      <c r="U10" s="9" t="s">
        <v>13</v>
      </c>
      <c r="V10" s="9" t="s">
        <v>13</v>
      </c>
      <c r="W10" s="9" t="s">
        <v>13</v>
      </c>
      <c r="X10" s="9" t="s">
        <v>13</v>
      </c>
      <c r="Y10" s="9" t="s">
        <v>13</v>
      </c>
      <c r="Z10" s="9" t="s">
        <v>13</v>
      </c>
      <c r="AA10" s="9" t="s">
        <v>13</v>
      </c>
      <c r="AB10" s="9" t="s">
        <v>13</v>
      </c>
      <c r="AC10" s="9" t="s">
        <v>13</v>
      </c>
      <c r="AD10" s="9" t="s">
        <v>13</v>
      </c>
      <c r="AE10" s="9" t="s">
        <v>13</v>
      </c>
      <c r="AF10" s="9" t="s">
        <v>13</v>
      </c>
      <c r="AG10" s="9" t="s">
        <v>13</v>
      </c>
      <c r="AH10" s="9" t="s">
        <v>13</v>
      </c>
      <c r="AI10" s="9" t="s">
        <v>13</v>
      </c>
      <c r="AJ10" s="9" t="s">
        <v>13</v>
      </c>
      <c r="AK10" s="9" t="s">
        <v>13</v>
      </c>
      <c r="AL10" s="9" t="s">
        <v>13</v>
      </c>
      <c r="AM10" s="9" t="s">
        <v>13</v>
      </c>
      <c r="AN10" s="9" t="s">
        <v>13</v>
      </c>
      <c r="AO10" s="9" t="s">
        <v>13</v>
      </c>
      <c r="AP10" s="9" t="s">
        <v>13</v>
      </c>
      <c r="AQ10" s="9" t="s">
        <v>13</v>
      </c>
      <c r="AR10" s="9" t="s">
        <v>13</v>
      </c>
      <c r="AS10" s="9" t="s">
        <v>13</v>
      </c>
      <c r="AT10" s="9" t="s">
        <v>13</v>
      </c>
      <c r="AU10" s="9" t="s">
        <v>13</v>
      </c>
      <c r="AV10" s="9" t="s">
        <v>13</v>
      </c>
      <c r="AW10" s="9" t="s">
        <v>13</v>
      </c>
      <c r="AX10" s="9" t="s">
        <v>13</v>
      </c>
      <c r="AY10" s="9" t="s">
        <v>13</v>
      </c>
    </row>
    <row r="11" spans="1:51" x14ac:dyDescent="0.25">
      <c r="A11" s="10" t="s">
        <v>39</v>
      </c>
      <c r="B11" s="11">
        <v>25660</v>
      </c>
      <c r="C11" s="11" t="s">
        <v>13</v>
      </c>
      <c r="D11" s="11">
        <v>26170</v>
      </c>
      <c r="E11" s="11" t="s">
        <v>13</v>
      </c>
      <c r="F11" s="11">
        <v>26390</v>
      </c>
      <c r="G11" s="11" t="s">
        <v>13</v>
      </c>
      <c r="H11" s="11">
        <v>26530</v>
      </c>
      <c r="I11" s="11" t="s">
        <v>13</v>
      </c>
      <c r="J11" s="11">
        <v>27100</v>
      </c>
      <c r="K11" s="11" t="s">
        <v>13</v>
      </c>
      <c r="L11" s="11">
        <v>27530</v>
      </c>
      <c r="M11" s="11" t="s">
        <v>13</v>
      </c>
      <c r="N11" s="11">
        <v>28410</v>
      </c>
      <c r="O11" s="11" t="s">
        <v>13</v>
      </c>
      <c r="P11" s="11">
        <v>29190</v>
      </c>
      <c r="Q11" s="11" t="s">
        <v>13</v>
      </c>
      <c r="R11" s="11">
        <v>29280</v>
      </c>
      <c r="S11" s="11" t="s">
        <v>13</v>
      </c>
      <c r="T11" s="11">
        <v>27960</v>
      </c>
      <c r="U11" s="11" t="s">
        <v>13</v>
      </c>
      <c r="V11" s="11">
        <v>28520</v>
      </c>
      <c r="W11" s="11" t="s">
        <v>13</v>
      </c>
      <c r="X11" s="11">
        <v>29030</v>
      </c>
      <c r="Y11" s="11" t="s">
        <v>13</v>
      </c>
      <c r="Z11" s="11">
        <v>28760</v>
      </c>
      <c r="AA11" s="11" t="s">
        <v>13</v>
      </c>
      <c r="AB11" s="11">
        <v>28730</v>
      </c>
      <c r="AC11" s="11" t="s">
        <v>13</v>
      </c>
      <c r="AD11" s="11">
        <v>29160</v>
      </c>
      <c r="AE11" s="11" t="s">
        <v>13</v>
      </c>
      <c r="AF11" s="11">
        <v>29780</v>
      </c>
      <c r="AG11" s="11" t="s">
        <v>13</v>
      </c>
      <c r="AH11" s="11">
        <v>30290</v>
      </c>
      <c r="AI11" s="11" t="s">
        <v>13</v>
      </c>
      <c r="AJ11" s="11">
        <v>31090</v>
      </c>
      <c r="AK11" s="11" t="s">
        <v>13</v>
      </c>
      <c r="AL11" s="11">
        <v>31670</v>
      </c>
      <c r="AM11" s="11" t="s">
        <v>13</v>
      </c>
      <c r="AN11" s="11">
        <v>32210</v>
      </c>
      <c r="AO11" s="11" t="s">
        <v>13</v>
      </c>
      <c r="AP11" s="11">
        <v>30440</v>
      </c>
      <c r="AQ11" s="11" t="s">
        <v>40</v>
      </c>
      <c r="AR11" s="11">
        <v>32380</v>
      </c>
      <c r="AS11" s="11" t="s">
        <v>13</v>
      </c>
      <c r="AT11" s="11">
        <v>33300</v>
      </c>
      <c r="AU11" s="11" t="s">
        <v>13</v>
      </c>
      <c r="AV11" s="11">
        <v>33280</v>
      </c>
      <c r="AW11" s="11" t="s">
        <v>13</v>
      </c>
      <c r="AX11" s="11">
        <v>33530</v>
      </c>
      <c r="AY11" s="11" t="s">
        <v>13</v>
      </c>
    </row>
    <row r="12" spans="1:51" x14ac:dyDescent="0.25">
      <c r="A12" s="10" t="s">
        <v>41</v>
      </c>
      <c r="B12" s="12">
        <v>30030</v>
      </c>
      <c r="C12" s="12" t="s">
        <v>13</v>
      </c>
      <c r="D12" s="12">
        <v>30600</v>
      </c>
      <c r="E12" s="12" t="s">
        <v>13</v>
      </c>
      <c r="F12" s="12">
        <v>30730</v>
      </c>
      <c r="G12" s="12" t="s">
        <v>13</v>
      </c>
      <c r="H12" s="12">
        <v>30780</v>
      </c>
      <c r="I12" s="12" t="s">
        <v>13</v>
      </c>
      <c r="J12" s="12">
        <v>31330</v>
      </c>
      <c r="K12" s="12" t="s">
        <v>13</v>
      </c>
      <c r="L12" s="12">
        <v>31710</v>
      </c>
      <c r="M12" s="12" t="s">
        <v>13</v>
      </c>
      <c r="N12" s="12">
        <v>32620</v>
      </c>
      <c r="O12" s="12" t="s">
        <v>13</v>
      </c>
      <c r="P12" s="12">
        <v>33420</v>
      </c>
      <c r="Q12" s="12" t="s">
        <v>13</v>
      </c>
      <c r="R12" s="12">
        <v>33390</v>
      </c>
      <c r="S12" s="12" t="s">
        <v>13</v>
      </c>
      <c r="T12" s="12">
        <v>31810</v>
      </c>
      <c r="U12" s="12" t="s">
        <v>13</v>
      </c>
      <c r="V12" s="12">
        <v>32390</v>
      </c>
      <c r="W12" s="12" t="s">
        <v>13</v>
      </c>
      <c r="X12" s="12">
        <v>32870</v>
      </c>
      <c r="Y12" s="12" t="s">
        <v>13</v>
      </c>
      <c r="Z12" s="12">
        <v>32490</v>
      </c>
      <c r="AA12" s="12" t="s">
        <v>13</v>
      </c>
      <c r="AB12" s="12">
        <v>32380</v>
      </c>
      <c r="AC12" s="12" t="s">
        <v>13</v>
      </c>
      <c r="AD12" s="12">
        <v>32790</v>
      </c>
      <c r="AE12" s="12" t="s">
        <v>13</v>
      </c>
      <c r="AF12" s="12">
        <v>33390</v>
      </c>
      <c r="AG12" s="12" t="s">
        <v>13</v>
      </c>
      <c r="AH12" s="12">
        <v>33890</v>
      </c>
      <c r="AI12" s="12" t="s">
        <v>13</v>
      </c>
      <c r="AJ12" s="12">
        <v>34700</v>
      </c>
      <c r="AK12" s="12" t="s">
        <v>13</v>
      </c>
      <c r="AL12" s="12">
        <v>35220</v>
      </c>
      <c r="AM12" s="12" t="s">
        <v>13</v>
      </c>
      <c r="AN12" s="12">
        <v>35700</v>
      </c>
      <c r="AO12" s="12" t="s">
        <v>13</v>
      </c>
      <c r="AP12" s="12">
        <v>33500</v>
      </c>
      <c r="AQ12" s="12" t="s">
        <v>13</v>
      </c>
      <c r="AR12" s="12">
        <v>35600</v>
      </c>
      <c r="AS12" s="12" t="s">
        <v>13</v>
      </c>
      <c r="AT12" s="12">
        <v>36680</v>
      </c>
      <c r="AU12" s="12" t="s">
        <v>13</v>
      </c>
      <c r="AV12" s="12">
        <v>36590</v>
      </c>
      <c r="AW12" s="12" t="s">
        <v>13</v>
      </c>
      <c r="AX12" s="12">
        <v>36760</v>
      </c>
      <c r="AY12" s="12" t="s">
        <v>13</v>
      </c>
    </row>
    <row r="13" spans="1:51" x14ac:dyDescent="0.25">
      <c r="A13" s="10" t="s">
        <v>42</v>
      </c>
      <c r="B13" s="11">
        <v>30330</v>
      </c>
      <c r="C13" s="11" t="s">
        <v>13</v>
      </c>
      <c r="D13" s="11">
        <v>30880</v>
      </c>
      <c r="E13" s="11" t="s">
        <v>13</v>
      </c>
      <c r="F13" s="11">
        <v>31010</v>
      </c>
      <c r="G13" s="11" t="s">
        <v>13</v>
      </c>
      <c r="H13" s="11">
        <v>31060</v>
      </c>
      <c r="I13" s="11" t="s">
        <v>13</v>
      </c>
      <c r="J13" s="11">
        <v>31600</v>
      </c>
      <c r="K13" s="11" t="s">
        <v>13</v>
      </c>
      <c r="L13" s="11">
        <v>31980</v>
      </c>
      <c r="M13" s="11" t="s">
        <v>13</v>
      </c>
      <c r="N13" s="11">
        <v>32890</v>
      </c>
      <c r="O13" s="11" t="s">
        <v>13</v>
      </c>
      <c r="P13" s="11">
        <v>33700</v>
      </c>
      <c r="Q13" s="11" t="s">
        <v>13</v>
      </c>
      <c r="R13" s="11">
        <v>33670</v>
      </c>
      <c r="S13" s="11" t="s">
        <v>13</v>
      </c>
      <c r="T13" s="11">
        <v>32070</v>
      </c>
      <c r="U13" s="11" t="s">
        <v>13</v>
      </c>
      <c r="V13" s="11">
        <v>32660</v>
      </c>
      <c r="W13" s="11" t="s">
        <v>13</v>
      </c>
      <c r="X13" s="11">
        <v>33140</v>
      </c>
      <c r="Y13" s="11" t="s">
        <v>13</v>
      </c>
      <c r="Z13" s="11">
        <v>32760</v>
      </c>
      <c r="AA13" s="11" t="s">
        <v>13</v>
      </c>
      <c r="AB13" s="11">
        <v>32650</v>
      </c>
      <c r="AC13" s="11" t="s">
        <v>13</v>
      </c>
      <c r="AD13" s="11">
        <v>33060</v>
      </c>
      <c r="AE13" s="11" t="s">
        <v>13</v>
      </c>
      <c r="AF13" s="11">
        <v>33660</v>
      </c>
      <c r="AG13" s="11" t="s">
        <v>13</v>
      </c>
      <c r="AH13" s="11">
        <v>34160</v>
      </c>
      <c r="AI13" s="11" t="s">
        <v>13</v>
      </c>
      <c r="AJ13" s="11">
        <v>34960</v>
      </c>
      <c r="AK13" s="11" t="s">
        <v>13</v>
      </c>
      <c r="AL13" s="11">
        <v>35490</v>
      </c>
      <c r="AM13" s="11" t="s">
        <v>13</v>
      </c>
      <c r="AN13" s="11">
        <v>35950</v>
      </c>
      <c r="AO13" s="11" t="s">
        <v>13</v>
      </c>
      <c r="AP13" s="11">
        <v>33740</v>
      </c>
      <c r="AQ13" s="11" t="s">
        <v>13</v>
      </c>
      <c r="AR13" s="11">
        <v>35840</v>
      </c>
      <c r="AS13" s="11" t="s">
        <v>13</v>
      </c>
      <c r="AT13" s="11">
        <v>36920</v>
      </c>
      <c r="AU13" s="11" t="s">
        <v>13</v>
      </c>
      <c r="AV13" s="11">
        <v>36830</v>
      </c>
      <c r="AW13" s="11" t="s">
        <v>13</v>
      </c>
      <c r="AX13" s="11">
        <v>36990</v>
      </c>
      <c r="AY13" s="11" t="s">
        <v>13</v>
      </c>
    </row>
    <row r="14" spans="1:51" x14ac:dyDescent="0.25">
      <c r="A14" s="10" t="s">
        <v>43</v>
      </c>
      <c r="B14" s="12">
        <v>35370</v>
      </c>
      <c r="C14" s="12" t="s">
        <v>13</v>
      </c>
      <c r="D14" s="12">
        <v>35640</v>
      </c>
      <c r="E14" s="12" t="s">
        <v>13</v>
      </c>
      <c r="F14" s="12">
        <v>36080</v>
      </c>
      <c r="G14" s="12" t="s">
        <v>13</v>
      </c>
      <c r="H14" s="12">
        <v>36300</v>
      </c>
      <c r="I14" s="12" t="s">
        <v>13</v>
      </c>
      <c r="J14" s="12">
        <v>37440</v>
      </c>
      <c r="K14" s="12" t="s">
        <v>13</v>
      </c>
      <c r="L14" s="12">
        <v>38100</v>
      </c>
      <c r="M14" s="12" t="s">
        <v>13</v>
      </c>
      <c r="N14" s="12">
        <v>38810</v>
      </c>
      <c r="O14" s="12" t="s">
        <v>13</v>
      </c>
      <c r="P14" s="12">
        <v>39950</v>
      </c>
      <c r="Q14" s="12" t="s">
        <v>13</v>
      </c>
      <c r="R14" s="12">
        <v>39810</v>
      </c>
      <c r="S14" s="12" t="s">
        <v>13</v>
      </c>
      <c r="T14" s="12">
        <v>38740</v>
      </c>
      <c r="U14" s="12" t="s">
        <v>40</v>
      </c>
      <c r="V14" s="12">
        <v>39420</v>
      </c>
      <c r="W14" s="12" t="s">
        <v>13</v>
      </c>
      <c r="X14" s="12">
        <v>39670</v>
      </c>
      <c r="Y14" s="12" t="s">
        <v>13</v>
      </c>
      <c r="Z14" s="12">
        <v>39510</v>
      </c>
      <c r="AA14" s="12" t="s">
        <v>13</v>
      </c>
      <c r="AB14" s="12">
        <v>39440</v>
      </c>
      <c r="AC14" s="12" t="s">
        <v>13</v>
      </c>
      <c r="AD14" s="12">
        <v>39960</v>
      </c>
      <c r="AE14" s="12" t="s">
        <v>13</v>
      </c>
      <c r="AF14" s="12">
        <v>40310</v>
      </c>
      <c r="AG14" s="12" t="s">
        <v>13</v>
      </c>
      <c r="AH14" s="12">
        <v>40590</v>
      </c>
      <c r="AI14" s="12" t="s">
        <v>13</v>
      </c>
      <c r="AJ14" s="12">
        <v>41030</v>
      </c>
      <c r="AK14" s="12" t="s">
        <v>13</v>
      </c>
      <c r="AL14" s="12">
        <v>41610</v>
      </c>
      <c r="AM14" s="12" t="s">
        <v>13</v>
      </c>
      <c r="AN14" s="12">
        <v>42400</v>
      </c>
      <c r="AO14" s="12" t="s">
        <v>13</v>
      </c>
      <c r="AP14" s="12">
        <v>40190</v>
      </c>
      <c r="AQ14" s="12" t="s">
        <v>13</v>
      </c>
      <c r="AR14" s="12">
        <v>42510</v>
      </c>
      <c r="AS14" s="12" t="s">
        <v>13</v>
      </c>
      <c r="AT14" s="12">
        <v>43960</v>
      </c>
      <c r="AU14" s="12" t="s">
        <v>13</v>
      </c>
      <c r="AV14" s="12">
        <v>44120</v>
      </c>
      <c r="AW14" s="12" t="s">
        <v>44</v>
      </c>
      <c r="AX14" s="12">
        <v>44300</v>
      </c>
      <c r="AY14" s="12" t="s">
        <v>44</v>
      </c>
    </row>
    <row r="15" spans="1:51" x14ac:dyDescent="0.25">
      <c r="A15" s="10" t="s">
        <v>45</v>
      </c>
      <c r="B15" s="11">
        <v>4160</v>
      </c>
      <c r="C15" s="11" t="s">
        <v>13</v>
      </c>
      <c r="D15" s="11">
        <v>4460</v>
      </c>
      <c r="E15" s="11" t="s">
        <v>13</v>
      </c>
      <c r="F15" s="11">
        <v>4750</v>
      </c>
      <c r="G15" s="11" t="s">
        <v>13</v>
      </c>
      <c r="H15" s="11">
        <v>5020</v>
      </c>
      <c r="I15" s="11" t="s">
        <v>13</v>
      </c>
      <c r="J15" s="11">
        <v>5380</v>
      </c>
      <c r="K15" s="11" t="s">
        <v>13</v>
      </c>
      <c r="L15" s="11">
        <v>5790</v>
      </c>
      <c r="M15" s="11" t="s">
        <v>13</v>
      </c>
      <c r="N15" s="11">
        <v>6220</v>
      </c>
      <c r="O15" s="11" t="s">
        <v>13</v>
      </c>
      <c r="P15" s="11">
        <v>6660</v>
      </c>
      <c r="Q15" s="11" t="s">
        <v>13</v>
      </c>
      <c r="R15" s="11">
        <v>7110</v>
      </c>
      <c r="S15" s="11" t="s">
        <v>13</v>
      </c>
      <c r="T15" s="11">
        <v>6900</v>
      </c>
      <c r="U15" s="11" t="s">
        <v>13</v>
      </c>
      <c r="V15" s="11">
        <v>7060</v>
      </c>
      <c r="W15" s="11" t="s">
        <v>13</v>
      </c>
      <c r="X15" s="11">
        <v>7390</v>
      </c>
      <c r="Y15" s="11" t="s">
        <v>13</v>
      </c>
      <c r="Z15" s="11">
        <v>7530</v>
      </c>
      <c r="AA15" s="11" t="s">
        <v>13</v>
      </c>
      <c r="AB15" s="11">
        <v>7600</v>
      </c>
      <c r="AC15" s="11" t="s">
        <v>13</v>
      </c>
      <c r="AD15" s="11">
        <v>7760</v>
      </c>
      <c r="AE15" s="11" t="s">
        <v>13</v>
      </c>
      <c r="AF15" s="11">
        <v>8130</v>
      </c>
      <c r="AG15" s="11" t="s">
        <v>13</v>
      </c>
      <c r="AH15" s="11">
        <v>8480</v>
      </c>
      <c r="AI15" s="11" t="s">
        <v>13</v>
      </c>
      <c r="AJ15" s="11">
        <v>8830</v>
      </c>
      <c r="AK15" s="11" t="s">
        <v>13</v>
      </c>
      <c r="AL15" s="11">
        <v>9180</v>
      </c>
      <c r="AM15" s="11" t="s">
        <v>13</v>
      </c>
      <c r="AN15" s="11">
        <v>9670</v>
      </c>
      <c r="AO15" s="11" t="s">
        <v>13</v>
      </c>
      <c r="AP15" s="11">
        <v>9450</v>
      </c>
      <c r="AQ15" s="11" t="s">
        <v>13</v>
      </c>
      <c r="AR15" s="11">
        <v>10250</v>
      </c>
      <c r="AS15" s="11" t="s">
        <v>13</v>
      </c>
      <c r="AT15" s="11">
        <v>10740</v>
      </c>
      <c r="AU15" s="11" t="s">
        <v>13</v>
      </c>
      <c r="AV15" s="11">
        <v>10970</v>
      </c>
      <c r="AW15" s="11" t="s">
        <v>13</v>
      </c>
      <c r="AX15" s="11">
        <v>11300</v>
      </c>
      <c r="AY15" s="11" t="s">
        <v>44</v>
      </c>
    </row>
    <row r="16" spans="1:51" x14ac:dyDescent="0.25">
      <c r="A16" s="10" t="s">
        <v>46</v>
      </c>
      <c r="B16" s="12">
        <v>13410</v>
      </c>
      <c r="C16" s="12" t="s">
        <v>13</v>
      </c>
      <c r="D16" s="12">
        <v>13860</v>
      </c>
      <c r="E16" s="12" t="s">
        <v>13</v>
      </c>
      <c r="F16" s="12">
        <v>14110</v>
      </c>
      <c r="G16" s="12" t="s">
        <v>13</v>
      </c>
      <c r="H16" s="12">
        <v>14570</v>
      </c>
      <c r="I16" s="12" t="s">
        <v>13</v>
      </c>
      <c r="J16" s="12">
        <v>15250</v>
      </c>
      <c r="K16" s="12" t="s">
        <v>13</v>
      </c>
      <c r="L16" s="12">
        <v>16180</v>
      </c>
      <c r="M16" s="12" t="s">
        <v>13</v>
      </c>
      <c r="N16" s="12">
        <v>17200</v>
      </c>
      <c r="O16" s="12" t="s">
        <v>13</v>
      </c>
      <c r="P16" s="12">
        <v>18050</v>
      </c>
      <c r="Q16" s="12" t="s">
        <v>13</v>
      </c>
      <c r="R16" s="12">
        <v>18330</v>
      </c>
      <c r="S16" s="12" t="s">
        <v>13</v>
      </c>
      <c r="T16" s="12">
        <v>17350</v>
      </c>
      <c r="U16" s="12" t="s">
        <v>13</v>
      </c>
      <c r="V16" s="12">
        <v>17770</v>
      </c>
      <c r="W16" s="12" t="s">
        <v>13</v>
      </c>
      <c r="X16" s="12">
        <v>18120</v>
      </c>
      <c r="Y16" s="12" t="s">
        <v>13</v>
      </c>
      <c r="Z16" s="12">
        <v>17970</v>
      </c>
      <c r="AA16" s="12" t="s">
        <v>13</v>
      </c>
      <c r="AB16" s="12">
        <v>17970</v>
      </c>
      <c r="AC16" s="12" t="s">
        <v>13</v>
      </c>
      <c r="AD16" s="12">
        <v>18370</v>
      </c>
      <c r="AE16" s="12" t="s">
        <v>13</v>
      </c>
      <c r="AF16" s="12">
        <v>19270</v>
      </c>
      <c r="AG16" s="12" t="s">
        <v>13</v>
      </c>
      <c r="AH16" s="12">
        <v>19760</v>
      </c>
      <c r="AI16" s="12" t="s">
        <v>13</v>
      </c>
      <c r="AJ16" s="12">
        <v>20760</v>
      </c>
      <c r="AK16" s="12" t="s">
        <v>13</v>
      </c>
      <c r="AL16" s="12">
        <v>21320</v>
      </c>
      <c r="AM16" s="12" t="s">
        <v>13</v>
      </c>
      <c r="AN16" s="12">
        <v>22050</v>
      </c>
      <c r="AO16" s="12" t="s">
        <v>13</v>
      </c>
      <c r="AP16" s="12">
        <v>20980</v>
      </c>
      <c r="AQ16" s="12" t="s">
        <v>13</v>
      </c>
      <c r="AR16" s="12">
        <v>21830</v>
      </c>
      <c r="AS16" s="12" t="s">
        <v>13</v>
      </c>
      <c r="AT16" s="12">
        <v>21910</v>
      </c>
      <c r="AU16" s="12" t="s">
        <v>13</v>
      </c>
      <c r="AV16" s="12">
        <v>21660</v>
      </c>
      <c r="AW16" s="12" t="s">
        <v>13</v>
      </c>
      <c r="AX16" s="12">
        <v>21870</v>
      </c>
      <c r="AY16" s="12" t="s">
        <v>13</v>
      </c>
    </row>
    <row r="17" spans="1:51" x14ac:dyDescent="0.25">
      <c r="A17" s="10" t="s">
        <v>47</v>
      </c>
      <c r="B17" s="11">
        <v>47150</v>
      </c>
      <c r="C17" s="11" t="s">
        <v>13</v>
      </c>
      <c r="D17" s="11">
        <v>47430</v>
      </c>
      <c r="E17" s="11" t="s">
        <v>13</v>
      </c>
      <c r="F17" s="11">
        <v>47490</v>
      </c>
      <c r="G17" s="11" t="s">
        <v>13</v>
      </c>
      <c r="H17" s="11">
        <v>47570</v>
      </c>
      <c r="I17" s="11" t="s">
        <v>13</v>
      </c>
      <c r="J17" s="11">
        <v>48770</v>
      </c>
      <c r="K17" s="11" t="s">
        <v>13</v>
      </c>
      <c r="L17" s="11">
        <v>49780</v>
      </c>
      <c r="M17" s="11" t="s">
        <v>13</v>
      </c>
      <c r="N17" s="11">
        <v>51510</v>
      </c>
      <c r="O17" s="11" t="s">
        <v>13</v>
      </c>
      <c r="P17" s="11">
        <v>51790</v>
      </c>
      <c r="Q17" s="11" t="s">
        <v>13</v>
      </c>
      <c r="R17" s="11">
        <v>51270</v>
      </c>
      <c r="S17" s="11" t="s">
        <v>13</v>
      </c>
      <c r="T17" s="11">
        <v>48460</v>
      </c>
      <c r="U17" s="11" t="s">
        <v>13</v>
      </c>
      <c r="V17" s="11">
        <v>49010</v>
      </c>
      <c r="W17" s="11" t="s">
        <v>13</v>
      </c>
      <c r="X17" s="11">
        <v>49440</v>
      </c>
      <c r="Y17" s="11" t="s">
        <v>13</v>
      </c>
      <c r="Z17" s="11">
        <v>49260</v>
      </c>
      <c r="AA17" s="11" t="s">
        <v>13</v>
      </c>
      <c r="AB17" s="11">
        <v>49750</v>
      </c>
      <c r="AC17" s="11" t="s">
        <v>13</v>
      </c>
      <c r="AD17" s="11">
        <v>50110</v>
      </c>
      <c r="AE17" s="11" t="s">
        <v>13</v>
      </c>
      <c r="AF17" s="11">
        <v>50810</v>
      </c>
      <c r="AG17" s="11" t="s">
        <v>13</v>
      </c>
      <c r="AH17" s="11">
        <v>51950</v>
      </c>
      <c r="AI17" s="11" t="s">
        <v>13</v>
      </c>
      <c r="AJ17" s="11">
        <v>53200</v>
      </c>
      <c r="AK17" s="11" t="s">
        <v>13</v>
      </c>
      <c r="AL17" s="11">
        <v>53920</v>
      </c>
      <c r="AM17" s="11" t="s">
        <v>13</v>
      </c>
      <c r="AN17" s="11">
        <v>54630</v>
      </c>
      <c r="AO17" s="11" t="s">
        <v>13</v>
      </c>
      <c r="AP17" s="11">
        <v>53540</v>
      </c>
      <c r="AQ17" s="11" t="s">
        <v>13</v>
      </c>
      <c r="AR17" s="11">
        <v>57250</v>
      </c>
      <c r="AS17" s="11" t="s">
        <v>13</v>
      </c>
      <c r="AT17" s="11">
        <v>57620</v>
      </c>
      <c r="AU17" s="11" t="s">
        <v>13</v>
      </c>
      <c r="AV17" s="11">
        <v>58640</v>
      </c>
      <c r="AW17" s="11" t="s">
        <v>13</v>
      </c>
      <c r="AX17" s="11">
        <v>60510</v>
      </c>
      <c r="AY17" s="11" t="s">
        <v>13</v>
      </c>
    </row>
    <row r="18" spans="1:51" x14ac:dyDescent="0.25">
      <c r="A18" s="10" t="s">
        <v>48</v>
      </c>
      <c r="B18" s="12">
        <v>34680</v>
      </c>
      <c r="C18" s="12" t="s">
        <v>13</v>
      </c>
      <c r="D18" s="12">
        <v>35220</v>
      </c>
      <c r="E18" s="12" t="s">
        <v>13</v>
      </c>
      <c r="F18" s="12">
        <v>35110</v>
      </c>
      <c r="G18" s="12" t="s">
        <v>13</v>
      </c>
      <c r="H18" s="12">
        <v>34940</v>
      </c>
      <c r="I18" s="12" t="s">
        <v>13</v>
      </c>
      <c r="J18" s="12">
        <v>35380</v>
      </c>
      <c r="K18" s="12" t="s">
        <v>13</v>
      </c>
      <c r="L18" s="12">
        <v>35750</v>
      </c>
      <c r="M18" s="12" t="s">
        <v>13</v>
      </c>
      <c r="N18" s="12">
        <v>37200</v>
      </c>
      <c r="O18" s="12" t="s">
        <v>13</v>
      </c>
      <c r="P18" s="12">
        <v>38360</v>
      </c>
      <c r="Q18" s="12" t="s">
        <v>13</v>
      </c>
      <c r="R18" s="12">
        <v>38820</v>
      </c>
      <c r="S18" s="12" t="s">
        <v>13</v>
      </c>
      <c r="T18" s="12">
        <v>36800</v>
      </c>
      <c r="U18" s="12" t="s">
        <v>13</v>
      </c>
      <c r="V18" s="12">
        <v>38420</v>
      </c>
      <c r="W18" s="12" t="s">
        <v>13</v>
      </c>
      <c r="X18" s="12">
        <v>39870</v>
      </c>
      <c r="Y18" s="12" t="s">
        <v>13</v>
      </c>
      <c r="Z18" s="12">
        <v>39980</v>
      </c>
      <c r="AA18" s="12" t="s">
        <v>13</v>
      </c>
      <c r="AB18" s="12">
        <v>40020</v>
      </c>
      <c r="AC18" s="12" t="s">
        <v>13</v>
      </c>
      <c r="AD18" s="12">
        <v>40720</v>
      </c>
      <c r="AE18" s="12" t="s">
        <v>13</v>
      </c>
      <c r="AF18" s="12">
        <v>41040</v>
      </c>
      <c r="AG18" s="12" t="s">
        <v>13</v>
      </c>
      <c r="AH18" s="12">
        <v>41640</v>
      </c>
      <c r="AI18" s="12" t="s">
        <v>13</v>
      </c>
      <c r="AJ18" s="12">
        <v>42610</v>
      </c>
      <c r="AK18" s="12" t="s">
        <v>13</v>
      </c>
      <c r="AL18" s="12">
        <v>42960</v>
      </c>
      <c r="AM18" s="12" t="s">
        <v>13</v>
      </c>
      <c r="AN18" s="12">
        <v>43290</v>
      </c>
      <c r="AO18" s="12" t="s">
        <v>13</v>
      </c>
      <c r="AP18" s="12">
        <v>41480</v>
      </c>
      <c r="AQ18" s="12" t="s">
        <v>13</v>
      </c>
      <c r="AR18" s="12">
        <v>42990</v>
      </c>
      <c r="AS18" s="12" t="s">
        <v>44</v>
      </c>
      <c r="AT18" s="12">
        <v>43260</v>
      </c>
      <c r="AU18" s="12" t="s">
        <v>44</v>
      </c>
      <c r="AV18" s="12">
        <v>42780</v>
      </c>
      <c r="AW18" s="12" t="s">
        <v>44</v>
      </c>
      <c r="AX18" s="12">
        <v>42580</v>
      </c>
      <c r="AY18" s="12" t="s">
        <v>44</v>
      </c>
    </row>
    <row r="19" spans="1:51" x14ac:dyDescent="0.25">
      <c r="A19" s="10" t="s">
        <v>49</v>
      </c>
      <c r="B19" s="11">
        <v>10480</v>
      </c>
      <c r="C19" s="11" t="s">
        <v>13</v>
      </c>
      <c r="D19" s="11">
        <v>11160</v>
      </c>
      <c r="E19" s="11" t="s">
        <v>13</v>
      </c>
      <c r="F19" s="11">
        <v>12020</v>
      </c>
      <c r="G19" s="11" t="s">
        <v>13</v>
      </c>
      <c r="H19" s="11">
        <v>13010</v>
      </c>
      <c r="I19" s="11" t="s">
        <v>13</v>
      </c>
      <c r="J19" s="11">
        <v>13980</v>
      </c>
      <c r="K19" s="11" t="s">
        <v>13</v>
      </c>
      <c r="L19" s="11">
        <v>15400</v>
      </c>
      <c r="M19" s="11" t="s">
        <v>13</v>
      </c>
      <c r="N19" s="11">
        <v>17010</v>
      </c>
      <c r="O19" s="11" t="s">
        <v>13</v>
      </c>
      <c r="P19" s="11">
        <v>18400</v>
      </c>
      <c r="Q19" s="11" t="s">
        <v>13</v>
      </c>
      <c r="R19" s="11">
        <v>17510</v>
      </c>
      <c r="S19" s="11" t="s">
        <v>13</v>
      </c>
      <c r="T19" s="11">
        <v>14980</v>
      </c>
      <c r="U19" s="11" t="s">
        <v>13</v>
      </c>
      <c r="V19" s="11">
        <v>15380</v>
      </c>
      <c r="W19" s="11" t="s">
        <v>13</v>
      </c>
      <c r="X19" s="11">
        <v>16590</v>
      </c>
      <c r="Y19" s="11" t="s">
        <v>13</v>
      </c>
      <c r="Z19" s="11">
        <v>17260</v>
      </c>
      <c r="AA19" s="11" t="s">
        <v>13</v>
      </c>
      <c r="AB19" s="11">
        <v>17630</v>
      </c>
      <c r="AC19" s="11" t="s">
        <v>13</v>
      </c>
      <c r="AD19" s="11">
        <v>18280</v>
      </c>
      <c r="AE19" s="11" t="s">
        <v>13</v>
      </c>
      <c r="AF19" s="11">
        <v>18650</v>
      </c>
      <c r="AG19" s="11" t="s">
        <v>13</v>
      </c>
      <c r="AH19" s="11">
        <v>19190</v>
      </c>
      <c r="AI19" s="11" t="s">
        <v>13</v>
      </c>
      <c r="AJ19" s="11">
        <v>20270</v>
      </c>
      <c r="AK19" s="11" t="s">
        <v>13</v>
      </c>
      <c r="AL19" s="11">
        <v>20970</v>
      </c>
      <c r="AM19" s="11" t="s">
        <v>13</v>
      </c>
      <c r="AN19" s="11">
        <v>21650</v>
      </c>
      <c r="AO19" s="11" t="s">
        <v>13</v>
      </c>
      <c r="AP19" s="11">
        <v>20960</v>
      </c>
      <c r="AQ19" s="11" t="s">
        <v>13</v>
      </c>
      <c r="AR19" s="11">
        <v>22440</v>
      </c>
      <c r="AS19" s="11" t="s">
        <v>13</v>
      </c>
      <c r="AT19" s="11">
        <v>22430</v>
      </c>
      <c r="AU19" s="11" t="s">
        <v>13</v>
      </c>
      <c r="AV19" s="11">
        <v>21210</v>
      </c>
      <c r="AW19" s="11" t="s">
        <v>13</v>
      </c>
      <c r="AX19" s="11">
        <v>21020</v>
      </c>
      <c r="AY19" s="11" t="s">
        <v>13</v>
      </c>
    </row>
    <row r="20" spans="1:51" x14ac:dyDescent="0.25">
      <c r="A20" s="10" t="s">
        <v>50</v>
      </c>
      <c r="B20" s="12">
        <v>39980</v>
      </c>
      <c r="C20" s="12" t="s">
        <v>51</v>
      </c>
      <c r="D20" s="12">
        <v>41450</v>
      </c>
      <c r="E20" s="12" t="s">
        <v>51</v>
      </c>
      <c r="F20" s="12">
        <v>43140</v>
      </c>
      <c r="G20" s="12" t="s">
        <v>51</v>
      </c>
      <c r="H20" s="12">
        <v>43720</v>
      </c>
      <c r="I20" s="12" t="s">
        <v>51</v>
      </c>
      <c r="J20" s="12">
        <v>45880</v>
      </c>
      <c r="K20" s="12" t="s">
        <v>51</v>
      </c>
      <c r="L20" s="12">
        <v>47430</v>
      </c>
      <c r="M20" s="12" t="s">
        <v>51</v>
      </c>
      <c r="N20" s="12">
        <v>48510</v>
      </c>
      <c r="O20" s="12" t="s">
        <v>13</v>
      </c>
      <c r="P20" s="12">
        <v>49580</v>
      </c>
      <c r="Q20" s="12" t="s">
        <v>13</v>
      </c>
      <c r="R20" s="12">
        <v>46340</v>
      </c>
      <c r="S20" s="12" t="s">
        <v>13</v>
      </c>
      <c r="T20" s="12">
        <v>43560</v>
      </c>
      <c r="U20" s="12" t="s">
        <v>13</v>
      </c>
      <c r="V20" s="12">
        <v>44100</v>
      </c>
      <c r="W20" s="12" t="s">
        <v>13</v>
      </c>
      <c r="X20" s="12">
        <v>44640</v>
      </c>
      <c r="Y20" s="12" t="s">
        <v>13</v>
      </c>
      <c r="Z20" s="12">
        <v>44280</v>
      </c>
      <c r="AA20" s="12" t="s">
        <v>13</v>
      </c>
      <c r="AB20" s="12">
        <v>45030</v>
      </c>
      <c r="AC20" s="12" t="s">
        <v>13</v>
      </c>
      <c r="AD20" s="12">
        <v>48890</v>
      </c>
      <c r="AE20" s="12" t="s">
        <v>13</v>
      </c>
      <c r="AF20" s="12">
        <v>60360</v>
      </c>
      <c r="AG20" s="12" t="s">
        <v>13</v>
      </c>
      <c r="AH20" s="12">
        <v>60370</v>
      </c>
      <c r="AI20" s="12" t="s">
        <v>13</v>
      </c>
      <c r="AJ20" s="12">
        <v>65490</v>
      </c>
      <c r="AK20" s="12" t="s">
        <v>13</v>
      </c>
      <c r="AL20" s="12">
        <v>69430</v>
      </c>
      <c r="AM20" s="12" t="s">
        <v>13</v>
      </c>
      <c r="AN20" s="12">
        <v>71800</v>
      </c>
      <c r="AO20" s="12" t="s">
        <v>13</v>
      </c>
      <c r="AP20" s="12">
        <v>75920</v>
      </c>
      <c r="AQ20" s="12" t="s">
        <v>13</v>
      </c>
      <c r="AR20" s="12">
        <v>87260</v>
      </c>
      <c r="AS20" s="12" t="s">
        <v>13</v>
      </c>
      <c r="AT20" s="12">
        <v>92820</v>
      </c>
      <c r="AU20" s="12" t="s">
        <v>13</v>
      </c>
      <c r="AV20" s="12">
        <v>86090</v>
      </c>
      <c r="AW20" s="12" t="s">
        <v>13</v>
      </c>
      <c r="AX20" s="12">
        <v>85700</v>
      </c>
      <c r="AY20" s="12" t="s">
        <v>13</v>
      </c>
    </row>
    <row r="21" spans="1:51" x14ac:dyDescent="0.25">
      <c r="A21" s="10" t="s">
        <v>52</v>
      </c>
      <c r="B21" s="11">
        <v>16120</v>
      </c>
      <c r="C21" s="11" t="s">
        <v>13</v>
      </c>
      <c r="D21" s="11">
        <v>16780</v>
      </c>
      <c r="E21" s="11" t="s">
        <v>13</v>
      </c>
      <c r="F21" s="11">
        <v>17510</v>
      </c>
      <c r="G21" s="11" t="s">
        <v>13</v>
      </c>
      <c r="H21" s="11">
        <v>18480</v>
      </c>
      <c r="I21" s="11" t="s">
        <v>13</v>
      </c>
      <c r="J21" s="11">
        <v>19420</v>
      </c>
      <c r="K21" s="11" t="s">
        <v>13</v>
      </c>
      <c r="L21" s="11">
        <v>19590</v>
      </c>
      <c r="M21" s="11" t="s">
        <v>13</v>
      </c>
      <c r="N21" s="11">
        <v>20790</v>
      </c>
      <c r="O21" s="11" t="s">
        <v>13</v>
      </c>
      <c r="P21" s="11">
        <v>21470</v>
      </c>
      <c r="Q21" s="11" t="s">
        <v>13</v>
      </c>
      <c r="R21" s="11">
        <v>21420</v>
      </c>
      <c r="S21" s="11" t="s">
        <v>13</v>
      </c>
      <c r="T21" s="11">
        <v>20490</v>
      </c>
      <c r="U21" s="11" t="s">
        <v>13</v>
      </c>
      <c r="V21" s="11">
        <v>19300</v>
      </c>
      <c r="W21" s="11" t="s">
        <v>13</v>
      </c>
      <c r="X21" s="11">
        <v>17420</v>
      </c>
      <c r="Y21" s="11" t="s">
        <v>13</v>
      </c>
      <c r="Z21" s="11">
        <v>16050</v>
      </c>
      <c r="AA21" s="11" t="s">
        <v>13</v>
      </c>
      <c r="AB21" s="11">
        <v>15800</v>
      </c>
      <c r="AC21" s="11" t="s">
        <v>13</v>
      </c>
      <c r="AD21" s="11">
        <v>16030</v>
      </c>
      <c r="AE21" s="11" t="s">
        <v>13</v>
      </c>
      <c r="AF21" s="11">
        <v>16100</v>
      </c>
      <c r="AG21" s="11" t="s">
        <v>13</v>
      </c>
      <c r="AH21" s="11">
        <v>16160</v>
      </c>
      <c r="AI21" s="11" t="s">
        <v>13</v>
      </c>
      <c r="AJ21" s="11">
        <v>16430</v>
      </c>
      <c r="AK21" s="11" t="s">
        <v>13</v>
      </c>
      <c r="AL21" s="11">
        <v>16810</v>
      </c>
      <c r="AM21" s="11" t="s">
        <v>13</v>
      </c>
      <c r="AN21" s="11">
        <v>17210</v>
      </c>
      <c r="AO21" s="11" t="s">
        <v>13</v>
      </c>
      <c r="AP21" s="11">
        <v>15660</v>
      </c>
      <c r="AQ21" s="11" t="s">
        <v>13</v>
      </c>
      <c r="AR21" s="11">
        <v>17110</v>
      </c>
      <c r="AS21" s="11" t="s">
        <v>13</v>
      </c>
      <c r="AT21" s="11">
        <v>18200</v>
      </c>
      <c r="AU21" s="11" t="s">
        <v>44</v>
      </c>
      <c r="AV21" s="11">
        <v>18670</v>
      </c>
      <c r="AW21" s="11" t="s">
        <v>44</v>
      </c>
      <c r="AX21" s="11">
        <v>19130</v>
      </c>
      <c r="AY21" s="11" t="s">
        <v>44</v>
      </c>
    </row>
    <row r="22" spans="1:51" x14ac:dyDescent="0.25">
      <c r="A22" s="10" t="s">
        <v>53</v>
      </c>
      <c r="B22" s="12">
        <v>22930</v>
      </c>
      <c r="C22" s="12" t="s">
        <v>13</v>
      </c>
      <c r="D22" s="12">
        <v>23700</v>
      </c>
      <c r="E22" s="12" t="s">
        <v>13</v>
      </c>
      <c r="F22" s="12">
        <v>23970</v>
      </c>
      <c r="G22" s="12" t="s">
        <v>13</v>
      </c>
      <c r="H22" s="12">
        <v>24220</v>
      </c>
      <c r="I22" s="12" t="s">
        <v>13</v>
      </c>
      <c r="J22" s="12">
        <v>24590</v>
      </c>
      <c r="K22" s="12" t="s">
        <v>13</v>
      </c>
      <c r="L22" s="12">
        <v>25000</v>
      </c>
      <c r="M22" s="12" t="s">
        <v>13</v>
      </c>
      <c r="N22" s="12">
        <v>25600</v>
      </c>
      <c r="O22" s="12" t="s">
        <v>13</v>
      </c>
      <c r="P22" s="12">
        <v>25990</v>
      </c>
      <c r="Q22" s="12" t="s">
        <v>13</v>
      </c>
      <c r="R22" s="12">
        <v>25760</v>
      </c>
      <c r="S22" s="12" t="s">
        <v>13</v>
      </c>
      <c r="T22" s="12">
        <v>24590</v>
      </c>
      <c r="U22" s="12" t="s">
        <v>13</v>
      </c>
      <c r="V22" s="12">
        <v>24510</v>
      </c>
      <c r="W22" s="12" t="s">
        <v>13</v>
      </c>
      <c r="X22" s="12">
        <v>24260</v>
      </c>
      <c r="Y22" s="12" t="s">
        <v>13</v>
      </c>
      <c r="Z22" s="12">
        <v>23560</v>
      </c>
      <c r="AA22" s="12" t="s">
        <v>13</v>
      </c>
      <c r="AB22" s="12">
        <v>23310</v>
      </c>
      <c r="AC22" s="12" t="s">
        <v>13</v>
      </c>
      <c r="AD22" s="12">
        <v>23730</v>
      </c>
      <c r="AE22" s="12" t="s">
        <v>13</v>
      </c>
      <c r="AF22" s="12">
        <v>24720</v>
      </c>
      <c r="AG22" s="12" t="s">
        <v>13</v>
      </c>
      <c r="AH22" s="12">
        <v>25420</v>
      </c>
      <c r="AI22" s="12" t="s">
        <v>13</v>
      </c>
      <c r="AJ22" s="12">
        <v>26110</v>
      </c>
      <c r="AK22" s="12" t="s">
        <v>13</v>
      </c>
      <c r="AL22" s="12">
        <v>26620</v>
      </c>
      <c r="AM22" s="12" t="s">
        <v>13</v>
      </c>
      <c r="AN22" s="12">
        <v>26930</v>
      </c>
      <c r="AO22" s="12" t="s">
        <v>13</v>
      </c>
      <c r="AP22" s="12">
        <v>23850</v>
      </c>
      <c r="AQ22" s="12" t="s">
        <v>13</v>
      </c>
      <c r="AR22" s="12">
        <v>25440</v>
      </c>
      <c r="AS22" s="12" t="s">
        <v>13</v>
      </c>
      <c r="AT22" s="12">
        <v>26770</v>
      </c>
      <c r="AU22" s="12" t="s">
        <v>44</v>
      </c>
      <c r="AV22" s="12">
        <v>27150</v>
      </c>
      <c r="AW22" s="12" t="s">
        <v>44</v>
      </c>
      <c r="AX22" s="12">
        <v>27740</v>
      </c>
      <c r="AY22" s="12" t="s">
        <v>44</v>
      </c>
    </row>
    <row r="23" spans="1:51" x14ac:dyDescent="0.25">
      <c r="A23" s="10" t="s">
        <v>54</v>
      </c>
      <c r="B23" s="11">
        <v>32030</v>
      </c>
      <c r="C23" s="11" t="s">
        <v>13</v>
      </c>
      <c r="D23" s="11">
        <v>32400</v>
      </c>
      <c r="E23" s="11" t="s">
        <v>13</v>
      </c>
      <c r="F23" s="11">
        <v>32510</v>
      </c>
      <c r="G23" s="11" t="s">
        <v>13</v>
      </c>
      <c r="H23" s="11">
        <v>32600</v>
      </c>
      <c r="I23" s="11" t="s">
        <v>13</v>
      </c>
      <c r="J23" s="11">
        <v>33300</v>
      </c>
      <c r="K23" s="11" t="s">
        <v>13</v>
      </c>
      <c r="L23" s="11">
        <v>33680</v>
      </c>
      <c r="M23" s="11" t="s">
        <v>13</v>
      </c>
      <c r="N23" s="11">
        <v>34360</v>
      </c>
      <c r="O23" s="11" t="s">
        <v>13</v>
      </c>
      <c r="P23" s="11">
        <v>35010</v>
      </c>
      <c r="Q23" s="11" t="s">
        <v>13</v>
      </c>
      <c r="R23" s="11">
        <v>34960</v>
      </c>
      <c r="S23" s="11" t="s">
        <v>13</v>
      </c>
      <c r="T23" s="11">
        <v>33800</v>
      </c>
      <c r="U23" s="11" t="s">
        <v>13</v>
      </c>
      <c r="V23" s="11">
        <v>34310</v>
      </c>
      <c r="W23" s="11" t="s">
        <v>13</v>
      </c>
      <c r="X23" s="11">
        <v>34990</v>
      </c>
      <c r="Y23" s="11" t="s">
        <v>13</v>
      </c>
      <c r="Z23" s="11">
        <v>34880</v>
      </c>
      <c r="AA23" s="11" t="s">
        <v>13</v>
      </c>
      <c r="AB23" s="11">
        <v>34990</v>
      </c>
      <c r="AC23" s="11" t="s">
        <v>13</v>
      </c>
      <c r="AD23" s="11">
        <v>35150</v>
      </c>
      <c r="AE23" s="11" t="s">
        <v>13</v>
      </c>
      <c r="AF23" s="11">
        <v>35370</v>
      </c>
      <c r="AG23" s="11" t="s">
        <v>13</v>
      </c>
      <c r="AH23" s="11">
        <v>35540</v>
      </c>
      <c r="AI23" s="11" t="s">
        <v>13</v>
      </c>
      <c r="AJ23" s="11">
        <v>36140</v>
      </c>
      <c r="AK23" s="11" t="s">
        <v>13</v>
      </c>
      <c r="AL23" s="11">
        <v>36570</v>
      </c>
      <c r="AM23" s="11" t="s">
        <v>13</v>
      </c>
      <c r="AN23" s="11">
        <v>37160</v>
      </c>
      <c r="AO23" s="11" t="s">
        <v>13</v>
      </c>
      <c r="AP23" s="11">
        <v>34280</v>
      </c>
      <c r="AQ23" s="11" t="s">
        <v>13</v>
      </c>
      <c r="AR23" s="11">
        <v>36510</v>
      </c>
      <c r="AS23" s="11" t="s">
        <v>13</v>
      </c>
      <c r="AT23" s="11">
        <v>37330</v>
      </c>
      <c r="AU23" s="11" t="s">
        <v>44</v>
      </c>
      <c r="AV23" s="11">
        <v>37570</v>
      </c>
      <c r="AW23" s="11" t="s">
        <v>44</v>
      </c>
      <c r="AX23" s="11">
        <v>37870</v>
      </c>
      <c r="AY23" s="11" t="s">
        <v>44</v>
      </c>
    </row>
    <row r="24" spans="1:51" x14ac:dyDescent="0.25">
      <c r="A24" s="10" t="s">
        <v>55</v>
      </c>
      <c r="B24" s="12">
        <v>8500</v>
      </c>
      <c r="C24" s="12" t="s">
        <v>13</v>
      </c>
      <c r="D24" s="12">
        <v>9100</v>
      </c>
      <c r="E24" s="12" t="s">
        <v>40</v>
      </c>
      <c r="F24" s="12">
        <v>9620</v>
      </c>
      <c r="G24" s="12" t="s">
        <v>13</v>
      </c>
      <c r="H24" s="12">
        <v>10150</v>
      </c>
      <c r="I24" s="12" t="s">
        <v>13</v>
      </c>
      <c r="J24" s="12">
        <v>10570</v>
      </c>
      <c r="K24" s="12" t="s">
        <v>13</v>
      </c>
      <c r="L24" s="12">
        <v>11020</v>
      </c>
      <c r="M24" s="12" t="s">
        <v>13</v>
      </c>
      <c r="N24" s="12">
        <v>11580</v>
      </c>
      <c r="O24" s="12" t="s">
        <v>13</v>
      </c>
      <c r="P24" s="12">
        <v>12160</v>
      </c>
      <c r="Q24" s="12" t="s">
        <v>13</v>
      </c>
      <c r="R24" s="12">
        <v>12410</v>
      </c>
      <c r="S24" s="12" t="s">
        <v>13</v>
      </c>
      <c r="T24" s="12">
        <v>11570</v>
      </c>
      <c r="U24" s="12" t="s">
        <v>13</v>
      </c>
      <c r="V24" s="12">
        <v>11440</v>
      </c>
      <c r="W24" s="12" t="s">
        <v>13</v>
      </c>
      <c r="X24" s="12">
        <v>11470</v>
      </c>
      <c r="Y24" s="12" t="s">
        <v>13</v>
      </c>
      <c r="Z24" s="12">
        <v>11250</v>
      </c>
      <c r="AA24" s="12" t="s">
        <v>13</v>
      </c>
      <c r="AB24" s="12">
        <v>11270</v>
      </c>
      <c r="AC24" s="12" t="s">
        <v>13</v>
      </c>
      <c r="AD24" s="12">
        <v>11260</v>
      </c>
      <c r="AE24" s="12" t="s">
        <v>13</v>
      </c>
      <c r="AF24" s="12">
        <v>11600</v>
      </c>
      <c r="AG24" s="12" t="s">
        <v>13</v>
      </c>
      <c r="AH24" s="12">
        <v>12100</v>
      </c>
      <c r="AI24" s="12" t="s">
        <v>13</v>
      </c>
      <c r="AJ24" s="12">
        <v>12630</v>
      </c>
      <c r="AK24" s="12" t="s">
        <v>13</v>
      </c>
      <c r="AL24" s="12">
        <v>13120</v>
      </c>
      <c r="AM24" s="12" t="s">
        <v>13</v>
      </c>
      <c r="AN24" s="12">
        <v>13870</v>
      </c>
      <c r="AO24" s="12" t="s">
        <v>40</v>
      </c>
      <c r="AP24" s="12">
        <v>12840</v>
      </c>
      <c r="AQ24" s="12" t="s">
        <v>13</v>
      </c>
      <c r="AR24" s="12">
        <v>14560</v>
      </c>
      <c r="AS24" s="12" t="s">
        <v>13</v>
      </c>
      <c r="AT24" s="12">
        <v>15640</v>
      </c>
      <c r="AU24" s="12" t="s">
        <v>13</v>
      </c>
      <c r="AV24" s="12">
        <v>16060</v>
      </c>
      <c r="AW24" s="12" t="s">
        <v>44</v>
      </c>
      <c r="AX24" s="12">
        <v>16710</v>
      </c>
      <c r="AY24" s="12" t="s">
        <v>44</v>
      </c>
    </row>
    <row r="25" spans="1:51" x14ac:dyDescent="0.25">
      <c r="A25" s="10" t="s">
        <v>56</v>
      </c>
      <c r="B25" s="11">
        <v>31090</v>
      </c>
      <c r="C25" s="11" t="s">
        <v>13</v>
      </c>
      <c r="D25" s="11">
        <v>31690</v>
      </c>
      <c r="E25" s="11" t="s">
        <v>13</v>
      </c>
      <c r="F25" s="11">
        <v>31720</v>
      </c>
      <c r="G25" s="11" t="s">
        <v>13</v>
      </c>
      <c r="H25" s="11">
        <v>31570</v>
      </c>
      <c r="I25" s="11" t="s">
        <v>13</v>
      </c>
      <c r="J25" s="11">
        <v>31790</v>
      </c>
      <c r="K25" s="11" t="s">
        <v>13</v>
      </c>
      <c r="L25" s="11">
        <v>31850</v>
      </c>
      <c r="M25" s="11" t="s">
        <v>13</v>
      </c>
      <c r="N25" s="11">
        <v>32290</v>
      </c>
      <c r="O25" s="11" t="s">
        <v>13</v>
      </c>
      <c r="P25" s="11">
        <v>32570</v>
      </c>
      <c r="Q25" s="11" t="s">
        <v>13</v>
      </c>
      <c r="R25" s="11">
        <v>31990</v>
      </c>
      <c r="S25" s="11" t="s">
        <v>13</v>
      </c>
      <c r="T25" s="11">
        <v>30110</v>
      </c>
      <c r="U25" s="11" t="s">
        <v>13</v>
      </c>
      <c r="V25" s="11">
        <v>30440</v>
      </c>
      <c r="W25" s="11" t="s">
        <v>13</v>
      </c>
      <c r="X25" s="11">
        <v>30550</v>
      </c>
      <c r="Y25" s="11" t="s">
        <v>13</v>
      </c>
      <c r="Z25" s="11">
        <v>29510</v>
      </c>
      <c r="AA25" s="11" t="s">
        <v>13</v>
      </c>
      <c r="AB25" s="11">
        <v>28920</v>
      </c>
      <c r="AC25" s="11" t="s">
        <v>13</v>
      </c>
      <c r="AD25" s="11">
        <v>28910</v>
      </c>
      <c r="AE25" s="11" t="s">
        <v>13</v>
      </c>
      <c r="AF25" s="11">
        <v>29210</v>
      </c>
      <c r="AG25" s="11" t="s">
        <v>13</v>
      </c>
      <c r="AH25" s="11">
        <v>29630</v>
      </c>
      <c r="AI25" s="11" t="s">
        <v>13</v>
      </c>
      <c r="AJ25" s="11">
        <v>30160</v>
      </c>
      <c r="AK25" s="11" t="s">
        <v>13</v>
      </c>
      <c r="AL25" s="11">
        <v>30470</v>
      </c>
      <c r="AM25" s="11" t="s">
        <v>13</v>
      </c>
      <c r="AN25" s="11">
        <v>30680</v>
      </c>
      <c r="AO25" s="11" t="s">
        <v>13</v>
      </c>
      <c r="AP25" s="11">
        <v>28100</v>
      </c>
      <c r="AQ25" s="11" t="s">
        <v>13</v>
      </c>
      <c r="AR25" s="11">
        <v>30760</v>
      </c>
      <c r="AS25" s="11" t="s">
        <v>13</v>
      </c>
      <c r="AT25" s="11">
        <v>32310</v>
      </c>
      <c r="AU25" s="11" t="s">
        <v>13</v>
      </c>
      <c r="AV25" s="11">
        <v>32560</v>
      </c>
      <c r="AW25" s="11" t="s">
        <v>13</v>
      </c>
      <c r="AX25" s="11">
        <v>32810</v>
      </c>
      <c r="AY25" s="11" t="s">
        <v>57</v>
      </c>
    </row>
    <row r="26" spans="1:51" x14ac:dyDescent="0.25">
      <c r="A26" s="10" t="s">
        <v>58</v>
      </c>
      <c r="B26" s="12">
        <v>20500</v>
      </c>
      <c r="C26" s="12" t="s">
        <v>13</v>
      </c>
      <c r="D26" s="12">
        <v>21080</v>
      </c>
      <c r="E26" s="12" t="s">
        <v>13</v>
      </c>
      <c r="F26" s="12">
        <v>21610</v>
      </c>
      <c r="G26" s="12" t="s">
        <v>13</v>
      </c>
      <c r="H26" s="12">
        <v>21910</v>
      </c>
      <c r="I26" s="12" t="s">
        <v>13</v>
      </c>
      <c r="J26" s="12">
        <v>22710</v>
      </c>
      <c r="K26" s="12" t="s">
        <v>13</v>
      </c>
      <c r="L26" s="12">
        <v>23470</v>
      </c>
      <c r="M26" s="12" t="s">
        <v>13</v>
      </c>
      <c r="N26" s="12">
        <v>24170</v>
      </c>
      <c r="O26" s="12" t="s">
        <v>13</v>
      </c>
      <c r="P26" s="12">
        <v>24870</v>
      </c>
      <c r="Q26" s="12" t="s">
        <v>13</v>
      </c>
      <c r="R26" s="12">
        <v>25140</v>
      </c>
      <c r="S26" s="12" t="s">
        <v>13</v>
      </c>
      <c r="T26" s="12">
        <v>23980</v>
      </c>
      <c r="U26" s="12" t="s">
        <v>13</v>
      </c>
      <c r="V26" s="12">
        <v>23890</v>
      </c>
      <c r="W26" s="12" t="s">
        <v>13</v>
      </c>
      <c r="X26" s="12">
        <v>23390</v>
      </c>
      <c r="Y26" s="12" t="s">
        <v>13</v>
      </c>
      <c r="Z26" s="12">
        <v>22280</v>
      </c>
      <c r="AA26" s="12" t="s">
        <v>13</v>
      </c>
      <c r="AB26" s="12">
        <v>20830</v>
      </c>
      <c r="AC26" s="12" t="s">
        <v>13</v>
      </c>
      <c r="AD26" s="12">
        <v>20490</v>
      </c>
      <c r="AE26" s="12" t="s">
        <v>13</v>
      </c>
      <c r="AF26" s="12">
        <v>21140</v>
      </c>
      <c r="AG26" s="12" t="s">
        <v>13</v>
      </c>
      <c r="AH26" s="12">
        <v>22410</v>
      </c>
      <c r="AI26" s="12" t="s">
        <v>13</v>
      </c>
      <c r="AJ26" s="12">
        <v>23500</v>
      </c>
      <c r="AK26" s="12" t="s">
        <v>13</v>
      </c>
      <c r="AL26" s="12">
        <v>24690</v>
      </c>
      <c r="AM26" s="12" t="s">
        <v>13</v>
      </c>
      <c r="AN26" s="12">
        <v>25790</v>
      </c>
      <c r="AO26" s="12" t="s">
        <v>13</v>
      </c>
      <c r="AP26" s="12">
        <v>24630</v>
      </c>
      <c r="AQ26" s="12" t="s">
        <v>13</v>
      </c>
      <c r="AR26" s="12">
        <v>27030</v>
      </c>
      <c r="AS26" s="12" t="s">
        <v>13</v>
      </c>
      <c r="AT26" s="12">
        <v>28440</v>
      </c>
      <c r="AU26" s="12" t="s">
        <v>13</v>
      </c>
      <c r="AV26" s="12">
        <v>28670</v>
      </c>
      <c r="AW26" s="12" t="s">
        <v>44</v>
      </c>
      <c r="AX26" s="12">
        <v>29190</v>
      </c>
      <c r="AY26" s="12" t="s">
        <v>44</v>
      </c>
    </row>
    <row r="27" spans="1:51" x14ac:dyDescent="0.25">
      <c r="A27" s="10" t="s">
        <v>59</v>
      </c>
      <c r="B27" s="11">
        <v>6540</v>
      </c>
      <c r="C27" s="11" t="s">
        <v>13</v>
      </c>
      <c r="D27" s="11">
        <v>7050</v>
      </c>
      <c r="E27" s="11" t="s">
        <v>13</v>
      </c>
      <c r="F27" s="11">
        <v>7680</v>
      </c>
      <c r="G27" s="11" t="s">
        <v>13</v>
      </c>
      <c r="H27" s="11">
        <v>8410</v>
      </c>
      <c r="I27" s="11" t="s">
        <v>13</v>
      </c>
      <c r="J27" s="11">
        <v>9240</v>
      </c>
      <c r="K27" s="11" t="s">
        <v>13</v>
      </c>
      <c r="L27" s="11">
        <v>10430</v>
      </c>
      <c r="M27" s="11" t="s">
        <v>13</v>
      </c>
      <c r="N27" s="11">
        <v>11870</v>
      </c>
      <c r="O27" s="11" t="s">
        <v>13</v>
      </c>
      <c r="P27" s="11">
        <v>13220</v>
      </c>
      <c r="Q27" s="11" t="s">
        <v>13</v>
      </c>
      <c r="R27" s="11">
        <v>12900</v>
      </c>
      <c r="S27" s="11" t="s">
        <v>13</v>
      </c>
      <c r="T27" s="11">
        <v>11020</v>
      </c>
      <c r="U27" s="11" t="s">
        <v>13</v>
      </c>
      <c r="V27" s="11">
        <v>10840</v>
      </c>
      <c r="W27" s="11" t="s">
        <v>13</v>
      </c>
      <c r="X27" s="11">
        <v>11380</v>
      </c>
      <c r="Y27" s="11" t="s">
        <v>13</v>
      </c>
      <c r="Z27" s="11">
        <v>12360</v>
      </c>
      <c r="AA27" s="11" t="s">
        <v>13</v>
      </c>
      <c r="AB27" s="11">
        <v>12750</v>
      </c>
      <c r="AC27" s="11" t="s">
        <v>13</v>
      </c>
      <c r="AD27" s="11">
        <v>13140</v>
      </c>
      <c r="AE27" s="11" t="s">
        <v>13</v>
      </c>
      <c r="AF27" s="11">
        <v>13750</v>
      </c>
      <c r="AG27" s="11" t="s">
        <v>13</v>
      </c>
      <c r="AH27" s="11">
        <v>14230</v>
      </c>
      <c r="AI27" s="11" t="s">
        <v>13</v>
      </c>
      <c r="AJ27" s="11">
        <v>14850</v>
      </c>
      <c r="AK27" s="11" t="s">
        <v>13</v>
      </c>
      <c r="AL27" s="11">
        <v>15610</v>
      </c>
      <c r="AM27" s="11" t="s">
        <v>13</v>
      </c>
      <c r="AN27" s="11">
        <v>15820</v>
      </c>
      <c r="AO27" s="11" t="s">
        <v>13</v>
      </c>
      <c r="AP27" s="11">
        <v>15370</v>
      </c>
      <c r="AQ27" s="11" t="s">
        <v>13</v>
      </c>
      <c r="AR27" s="11">
        <v>16580</v>
      </c>
      <c r="AS27" s="11" t="s">
        <v>13</v>
      </c>
      <c r="AT27" s="11">
        <v>16870</v>
      </c>
      <c r="AU27" s="11" t="s">
        <v>13</v>
      </c>
      <c r="AV27" s="11">
        <v>17390</v>
      </c>
      <c r="AW27" s="11" t="s">
        <v>13</v>
      </c>
      <c r="AX27" s="11">
        <v>17510</v>
      </c>
      <c r="AY27" s="11" t="s">
        <v>13</v>
      </c>
    </row>
    <row r="28" spans="1:51" x14ac:dyDescent="0.25">
      <c r="A28" s="10" t="s">
        <v>60</v>
      </c>
      <c r="B28" s="12">
        <v>6550</v>
      </c>
      <c r="C28" s="12" t="s">
        <v>13</v>
      </c>
      <c r="D28" s="12">
        <v>7030</v>
      </c>
      <c r="E28" s="12" t="s">
        <v>13</v>
      </c>
      <c r="F28" s="12">
        <v>7560</v>
      </c>
      <c r="G28" s="12" t="s">
        <v>13</v>
      </c>
      <c r="H28" s="12">
        <v>8430</v>
      </c>
      <c r="I28" s="12" t="s">
        <v>13</v>
      </c>
      <c r="J28" s="12">
        <v>9080</v>
      </c>
      <c r="K28" s="12" t="s">
        <v>13</v>
      </c>
      <c r="L28" s="12">
        <v>9940</v>
      </c>
      <c r="M28" s="12" t="s">
        <v>13</v>
      </c>
      <c r="N28" s="12">
        <v>10850</v>
      </c>
      <c r="O28" s="12" t="s">
        <v>13</v>
      </c>
      <c r="P28" s="12">
        <v>12190</v>
      </c>
      <c r="Q28" s="12" t="s">
        <v>13</v>
      </c>
      <c r="R28" s="12">
        <v>12640</v>
      </c>
      <c r="S28" s="12" t="s">
        <v>13</v>
      </c>
      <c r="T28" s="12">
        <v>10880</v>
      </c>
      <c r="U28" s="12" t="s">
        <v>13</v>
      </c>
      <c r="V28" s="12">
        <v>11160</v>
      </c>
      <c r="W28" s="12" t="s">
        <v>13</v>
      </c>
      <c r="X28" s="12">
        <v>12140</v>
      </c>
      <c r="Y28" s="12" t="s">
        <v>13</v>
      </c>
      <c r="Z28" s="12">
        <v>12830</v>
      </c>
      <c r="AA28" s="12" t="s">
        <v>13</v>
      </c>
      <c r="AB28" s="12">
        <v>13480</v>
      </c>
      <c r="AC28" s="12" t="s">
        <v>13</v>
      </c>
      <c r="AD28" s="12">
        <v>14100</v>
      </c>
      <c r="AE28" s="12" t="s">
        <v>13</v>
      </c>
      <c r="AF28" s="12">
        <v>14630</v>
      </c>
      <c r="AG28" s="12" t="s">
        <v>13</v>
      </c>
      <c r="AH28" s="12">
        <v>15200</v>
      </c>
      <c r="AI28" s="12" t="s">
        <v>13</v>
      </c>
      <c r="AJ28" s="12">
        <v>16090</v>
      </c>
      <c r="AK28" s="12" t="s">
        <v>13</v>
      </c>
      <c r="AL28" s="12">
        <v>17030</v>
      </c>
      <c r="AM28" s="12" t="s">
        <v>13</v>
      </c>
      <c r="AN28" s="12">
        <v>17870</v>
      </c>
      <c r="AO28" s="12" t="s">
        <v>13</v>
      </c>
      <c r="AP28" s="12">
        <v>17890</v>
      </c>
      <c r="AQ28" s="12" t="s">
        <v>13</v>
      </c>
      <c r="AR28" s="12">
        <v>19040</v>
      </c>
      <c r="AS28" s="12" t="s">
        <v>13</v>
      </c>
      <c r="AT28" s="12">
        <v>19360</v>
      </c>
      <c r="AU28" s="12" t="s">
        <v>13</v>
      </c>
      <c r="AV28" s="12">
        <v>19160</v>
      </c>
      <c r="AW28" s="12" t="s">
        <v>13</v>
      </c>
      <c r="AX28" s="12">
        <v>19580</v>
      </c>
      <c r="AY28" s="12" t="s">
        <v>13</v>
      </c>
    </row>
    <row r="29" spans="1:51" x14ac:dyDescent="0.25">
      <c r="A29" s="10" t="s">
        <v>61</v>
      </c>
      <c r="B29" s="11">
        <v>89780</v>
      </c>
      <c r="C29" s="11" t="s">
        <v>13</v>
      </c>
      <c r="D29" s="11">
        <v>91520</v>
      </c>
      <c r="E29" s="11" t="s">
        <v>13</v>
      </c>
      <c r="F29" s="11">
        <v>93460</v>
      </c>
      <c r="G29" s="11" t="s">
        <v>13</v>
      </c>
      <c r="H29" s="11">
        <v>94720</v>
      </c>
      <c r="I29" s="11" t="s">
        <v>13</v>
      </c>
      <c r="J29" s="11">
        <v>97380</v>
      </c>
      <c r="K29" s="11" t="s">
        <v>13</v>
      </c>
      <c r="L29" s="11">
        <v>98260</v>
      </c>
      <c r="M29" s="11" t="s">
        <v>13</v>
      </c>
      <c r="N29" s="11">
        <v>102580</v>
      </c>
      <c r="O29" s="11" t="s">
        <v>13</v>
      </c>
      <c r="P29" s="11">
        <v>109090</v>
      </c>
      <c r="Q29" s="11" t="s">
        <v>13</v>
      </c>
      <c r="R29" s="11">
        <v>106870</v>
      </c>
      <c r="S29" s="11" t="s">
        <v>13</v>
      </c>
      <c r="T29" s="11">
        <v>101540</v>
      </c>
      <c r="U29" s="11" t="s">
        <v>13</v>
      </c>
      <c r="V29" s="11">
        <v>103430</v>
      </c>
      <c r="W29" s="11" t="s">
        <v>13</v>
      </c>
      <c r="X29" s="11">
        <v>102110</v>
      </c>
      <c r="Y29" s="11" t="s">
        <v>13</v>
      </c>
      <c r="Z29" s="11">
        <v>101440</v>
      </c>
      <c r="AA29" s="11" t="s">
        <v>13</v>
      </c>
      <c r="AB29" s="11">
        <v>102010</v>
      </c>
      <c r="AC29" s="11" t="s">
        <v>13</v>
      </c>
      <c r="AD29" s="11">
        <v>102240</v>
      </c>
      <c r="AE29" s="11" t="s">
        <v>13</v>
      </c>
      <c r="AF29" s="11">
        <v>102530</v>
      </c>
      <c r="AG29" s="11" t="s">
        <v>13</v>
      </c>
      <c r="AH29" s="11">
        <v>104920</v>
      </c>
      <c r="AI29" s="11" t="s">
        <v>13</v>
      </c>
      <c r="AJ29" s="11">
        <v>104020</v>
      </c>
      <c r="AK29" s="11" t="s">
        <v>13</v>
      </c>
      <c r="AL29" s="11">
        <v>103640</v>
      </c>
      <c r="AM29" s="11" t="s">
        <v>13</v>
      </c>
      <c r="AN29" s="11">
        <v>104310</v>
      </c>
      <c r="AO29" s="11" t="s">
        <v>13</v>
      </c>
      <c r="AP29" s="11">
        <v>102190</v>
      </c>
      <c r="AQ29" s="11" t="s">
        <v>13</v>
      </c>
      <c r="AR29" s="11">
        <v>107570</v>
      </c>
      <c r="AS29" s="11" t="s">
        <v>13</v>
      </c>
      <c r="AT29" s="11">
        <v>104100</v>
      </c>
      <c r="AU29" s="11" t="s">
        <v>13</v>
      </c>
      <c r="AV29" s="11">
        <v>101450</v>
      </c>
      <c r="AW29" s="11" t="s">
        <v>13</v>
      </c>
      <c r="AX29" s="11">
        <v>100880</v>
      </c>
      <c r="AY29" s="11" t="s">
        <v>44</v>
      </c>
    </row>
    <row r="30" spans="1:51" x14ac:dyDescent="0.25">
      <c r="A30" s="10" t="s">
        <v>62</v>
      </c>
      <c r="B30" s="12">
        <v>8800</v>
      </c>
      <c r="C30" s="12" t="s">
        <v>13</v>
      </c>
      <c r="D30" s="12">
        <v>9180</v>
      </c>
      <c r="E30" s="12" t="s">
        <v>13</v>
      </c>
      <c r="F30" s="12">
        <v>9640</v>
      </c>
      <c r="G30" s="12" t="s">
        <v>13</v>
      </c>
      <c r="H30" s="12">
        <v>10050</v>
      </c>
      <c r="I30" s="12" t="s">
        <v>13</v>
      </c>
      <c r="J30" s="12">
        <v>10570</v>
      </c>
      <c r="K30" s="12" t="s">
        <v>13</v>
      </c>
      <c r="L30" s="12">
        <v>11050</v>
      </c>
      <c r="M30" s="12" t="s">
        <v>13</v>
      </c>
      <c r="N30" s="12">
        <v>11500</v>
      </c>
      <c r="O30" s="12" t="s">
        <v>13</v>
      </c>
      <c r="P30" s="12">
        <v>11550</v>
      </c>
      <c r="Q30" s="12" t="s">
        <v>13</v>
      </c>
      <c r="R30" s="12">
        <v>11690</v>
      </c>
      <c r="S30" s="12" t="s">
        <v>13</v>
      </c>
      <c r="T30" s="12">
        <v>10920</v>
      </c>
      <c r="U30" s="12" t="s">
        <v>13</v>
      </c>
      <c r="V30" s="12">
        <v>11060</v>
      </c>
      <c r="W30" s="12" t="s">
        <v>13</v>
      </c>
      <c r="X30" s="12">
        <v>11300</v>
      </c>
      <c r="Y30" s="12" t="s">
        <v>13</v>
      </c>
      <c r="Z30" s="12">
        <v>11220</v>
      </c>
      <c r="AA30" s="12" t="s">
        <v>40</v>
      </c>
      <c r="AB30" s="12">
        <v>11490</v>
      </c>
      <c r="AC30" s="12" t="s">
        <v>13</v>
      </c>
      <c r="AD30" s="12">
        <v>12040</v>
      </c>
      <c r="AE30" s="12" t="s">
        <v>13</v>
      </c>
      <c r="AF30" s="12">
        <v>12530</v>
      </c>
      <c r="AG30" s="12" t="s">
        <v>13</v>
      </c>
      <c r="AH30" s="12">
        <v>12880</v>
      </c>
      <c r="AI30" s="12" t="s">
        <v>13</v>
      </c>
      <c r="AJ30" s="12">
        <v>13460</v>
      </c>
      <c r="AK30" s="12" t="s">
        <v>13</v>
      </c>
      <c r="AL30" s="12">
        <v>14240</v>
      </c>
      <c r="AM30" s="12" t="s">
        <v>13</v>
      </c>
      <c r="AN30" s="12">
        <v>14980</v>
      </c>
      <c r="AO30" s="12" t="s">
        <v>13</v>
      </c>
      <c r="AP30" s="12">
        <v>14370</v>
      </c>
      <c r="AQ30" s="12" t="s">
        <v>13</v>
      </c>
      <c r="AR30" s="12">
        <v>15470</v>
      </c>
      <c r="AS30" s="12" t="s">
        <v>13</v>
      </c>
      <c r="AT30" s="12">
        <v>16170</v>
      </c>
      <c r="AU30" s="12" t="s">
        <v>13</v>
      </c>
      <c r="AV30" s="12">
        <v>16060</v>
      </c>
      <c r="AW30" s="12" t="s">
        <v>13</v>
      </c>
      <c r="AX30" s="12">
        <v>16190</v>
      </c>
      <c r="AY30" s="12" t="s">
        <v>44</v>
      </c>
    </row>
    <row r="31" spans="1:51" x14ac:dyDescent="0.25">
      <c r="A31" s="10" t="s">
        <v>63</v>
      </c>
      <c r="B31" s="11">
        <v>17340</v>
      </c>
      <c r="C31" s="11" t="s">
        <v>13</v>
      </c>
      <c r="D31" s="11">
        <v>16900</v>
      </c>
      <c r="E31" s="11" t="s">
        <v>13</v>
      </c>
      <c r="F31" s="11">
        <v>17240</v>
      </c>
      <c r="G31" s="11" t="s">
        <v>13</v>
      </c>
      <c r="H31" s="11">
        <v>17760</v>
      </c>
      <c r="I31" s="11" t="s">
        <v>13</v>
      </c>
      <c r="J31" s="11">
        <v>17710</v>
      </c>
      <c r="K31" s="11" t="s">
        <v>13</v>
      </c>
      <c r="L31" s="11">
        <v>18110</v>
      </c>
      <c r="M31" s="11" t="s">
        <v>13</v>
      </c>
      <c r="N31" s="11">
        <v>18460</v>
      </c>
      <c r="O31" s="11" t="s">
        <v>13</v>
      </c>
      <c r="P31" s="11">
        <v>19320</v>
      </c>
      <c r="Q31" s="11" t="s">
        <v>13</v>
      </c>
      <c r="R31" s="11">
        <v>20040</v>
      </c>
      <c r="S31" s="11" t="s">
        <v>13</v>
      </c>
      <c r="T31" s="11">
        <v>19620</v>
      </c>
      <c r="U31" s="11" t="s">
        <v>13</v>
      </c>
      <c r="V31" s="11">
        <v>20730</v>
      </c>
      <c r="W31" s="11" t="s">
        <v>13</v>
      </c>
      <c r="X31" s="11">
        <v>20850</v>
      </c>
      <c r="Y31" s="11" t="s">
        <v>13</v>
      </c>
      <c r="Z31" s="11">
        <v>21530</v>
      </c>
      <c r="AA31" s="11" t="s">
        <v>13</v>
      </c>
      <c r="AB31" s="11">
        <v>22590</v>
      </c>
      <c r="AC31" s="11" t="s">
        <v>13</v>
      </c>
      <c r="AD31" s="11">
        <v>23830</v>
      </c>
      <c r="AE31" s="11" t="s">
        <v>13</v>
      </c>
      <c r="AF31" s="11">
        <v>25500</v>
      </c>
      <c r="AG31" s="11" t="s">
        <v>13</v>
      </c>
      <c r="AH31" s="11">
        <v>25950</v>
      </c>
      <c r="AI31" s="11" t="s">
        <v>13</v>
      </c>
      <c r="AJ31" s="11">
        <v>28510</v>
      </c>
      <c r="AK31" s="11" t="s">
        <v>13</v>
      </c>
      <c r="AL31" s="11">
        <v>29490</v>
      </c>
      <c r="AM31" s="11" t="s">
        <v>13</v>
      </c>
      <c r="AN31" s="11">
        <v>29460</v>
      </c>
      <c r="AO31" s="11" t="s">
        <v>13</v>
      </c>
      <c r="AP31" s="11">
        <v>27880</v>
      </c>
      <c r="AQ31" s="11" t="s">
        <v>13</v>
      </c>
      <c r="AR31" s="11">
        <v>31410</v>
      </c>
      <c r="AS31" s="11" t="s">
        <v>13</v>
      </c>
      <c r="AT31" s="11">
        <v>31900</v>
      </c>
      <c r="AU31" s="11" t="s">
        <v>13</v>
      </c>
      <c r="AV31" s="11">
        <v>32740</v>
      </c>
      <c r="AW31" s="11" t="s">
        <v>13</v>
      </c>
      <c r="AX31" s="11">
        <v>33640</v>
      </c>
      <c r="AY31" s="11" t="s">
        <v>13</v>
      </c>
    </row>
    <row r="32" spans="1:51" x14ac:dyDescent="0.25">
      <c r="A32" s="10" t="s">
        <v>64</v>
      </c>
      <c r="B32" s="12">
        <v>40430</v>
      </c>
      <c r="C32" s="12" t="s">
        <v>13</v>
      </c>
      <c r="D32" s="12">
        <v>41060</v>
      </c>
      <c r="E32" s="12" t="s">
        <v>13</v>
      </c>
      <c r="F32" s="12">
        <v>40890</v>
      </c>
      <c r="G32" s="12" t="s">
        <v>13</v>
      </c>
      <c r="H32" s="12">
        <v>40740</v>
      </c>
      <c r="I32" s="12" t="s">
        <v>13</v>
      </c>
      <c r="J32" s="12">
        <v>41420</v>
      </c>
      <c r="K32" s="12" t="s">
        <v>13</v>
      </c>
      <c r="L32" s="12">
        <v>42160</v>
      </c>
      <c r="M32" s="12" t="s">
        <v>13</v>
      </c>
      <c r="N32" s="12">
        <v>43590</v>
      </c>
      <c r="O32" s="12" t="s">
        <v>13</v>
      </c>
      <c r="P32" s="12">
        <v>45180</v>
      </c>
      <c r="Q32" s="12" t="s">
        <v>13</v>
      </c>
      <c r="R32" s="12">
        <v>45960</v>
      </c>
      <c r="S32" s="12" t="s">
        <v>13</v>
      </c>
      <c r="T32" s="12">
        <v>44050</v>
      </c>
      <c r="U32" s="12" t="s">
        <v>13</v>
      </c>
      <c r="V32" s="12">
        <v>44400</v>
      </c>
      <c r="W32" s="12" t="s">
        <v>13</v>
      </c>
      <c r="X32" s="12">
        <v>44980</v>
      </c>
      <c r="Y32" s="12" t="s">
        <v>13</v>
      </c>
      <c r="Z32" s="12">
        <v>44370</v>
      </c>
      <c r="AA32" s="12" t="s">
        <v>13</v>
      </c>
      <c r="AB32" s="12">
        <v>44230</v>
      </c>
      <c r="AC32" s="12" t="s">
        <v>13</v>
      </c>
      <c r="AD32" s="12">
        <v>44780</v>
      </c>
      <c r="AE32" s="12" t="s">
        <v>13</v>
      </c>
      <c r="AF32" s="12">
        <v>45530</v>
      </c>
      <c r="AG32" s="12" t="s">
        <v>13</v>
      </c>
      <c r="AH32" s="12">
        <v>46380</v>
      </c>
      <c r="AI32" s="12" t="s">
        <v>13</v>
      </c>
      <c r="AJ32" s="12">
        <v>47390</v>
      </c>
      <c r="AK32" s="12" t="s">
        <v>13</v>
      </c>
      <c r="AL32" s="12">
        <v>48180</v>
      </c>
      <c r="AM32" s="12" t="s">
        <v>13</v>
      </c>
      <c r="AN32" s="12">
        <v>48970</v>
      </c>
      <c r="AO32" s="12" t="s">
        <v>13</v>
      </c>
      <c r="AP32" s="12">
        <v>46810</v>
      </c>
      <c r="AQ32" s="12" t="s">
        <v>13</v>
      </c>
      <c r="AR32" s="12">
        <v>49490</v>
      </c>
      <c r="AS32" s="12" t="s">
        <v>13</v>
      </c>
      <c r="AT32" s="12">
        <v>51480</v>
      </c>
      <c r="AU32" s="12" t="s">
        <v>44</v>
      </c>
      <c r="AV32" s="12">
        <v>51010</v>
      </c>
      <c r="AW32" s="12" t="s">
        <v>44</v>
      </c>
      <c r="AX32" s="12">
        <v>51170</v>
      </c>
      <c r="AY32" s="12" t="s">
        <v>44</v>
      </c>
    </row>
    <row r="33" spans="1:51" x14ac:dyDescent="0.25">
      <c r="A33" s="10" t="s">
        <v>65</v>
      </c>
      <c r="B33" s="11">
        <v>37880</v>
      </c>
      <c r="C33" s="11" t="s">
        <v>13</v>
      </c>
      <c r="D33" s="11">
        <v>38230</v>
      </c>
      <c r="E33" s="11" t="s">
        <v>13</v>
      </c>
      <c r="F33" s="11">
        <v>38610</v>
      </c>
      <c r="G33" s="11" t="s">
        <v>13</v>
      </c>
      <c r="H33" s="11">
        <v>38880</v>
      </c>
      <c r="I33" s="11" t="s">
        <v>13</v>
      </c>
      <c r="J33" s="11">
        <v>39620</v>
      </c>
      <c r="K33" s="11" t="s">
        <v>13</v>
      </c>
      <c r="L33" s="11">
        <v>40270</v>
      </c>
      <c r="M33" s="11" t="s">
        <v>13</v>
      </c>
      <c r="N33" s="11">
        <v>41370</v>
      </c>
      <c r="O33" s="11" t="s">
        <v>13</v>
      </c>
      <c r="P33" s="11">
        <v>42790</v>
      </c>
      <c r="Q33" s="11" t="s">
        <v>13</v>
      </c>
      <c r="R33" s="11">
        <v>43280</v>
      </c>
      <c r="S33" s="11" t="s">
        <v>13</v>
      </c>
      <c r="T33" s="11">
        <v>41620</v>
      </c>
      <c r="U33" s="11" t="s">
        <v>13</v>
      </c>
      <c r="V33" s="11">
        <v>42280</v>
      </c>
      <c r="W33" s="11" t="s">
        <v>13</v>
      </c>
      <c r="X33" s="11">
        <v>43370</v>
      </c>
      <c r="Y33" s="11" t="s">
        <v>13</v>
      </c>
      <c r="Z33" s="11">
        <v>43450</v>
      </c>
      <c r="AA33" s="11" t="s">
        <v>13</v>
      </c>
      <c r="AB33" s="11">
        <v>43080</v>
      </c>
      <c r="AC33" s="11" t="s">
        <v>13</v>
      </c>
      <c r="AD33" s="11">
        <v>43070</v>
      </c>
      <c r="AE33" s="11" t="s">
        <v>13</v>
      </c>
      <c r="AF33" s="11">
        <v>43200</v>
      </c>
      <c r="AG33" s="11" t="s">
        <v>13</v>
      </c>
      <c r="AH33" s="11">
        <v>43550</v>
      </c>
      <c r="AI33" s="11" t="s">
        <v>13</v>
      </c>
      <c r="AJ33" s="11">
        <v>44260</v>
      </c>
      <c r="AK33" s="11" t="s">
        <v>13</v>
      </c>
      <c r="AL33" s="11">
        <v>45140</v>
      </c>
      <c r="AM33" s="11" t="s">
        <v>13</v>
      </c>
      <c r="AN33" s="11">
        <v>45730</v>
      </c>
      <c r="AO33" s="11" t="s">
        <v>13</v>
      </c>
      <c r="AP33" s="11">
        <v>42650</v>
      </c>
      <c r="AQ33" s="11" t="s">
        <v>13</v>
      </c>
      <c r="AR33" s="11">
        <v>44520</v>
      </c>
      <c r="AS33" s="11" t="s">
        <v>13</v>
      </c>
      <c r="AT33" s="11">
        <v>46350</v>
      </c>
      <c r="AU33" s="11" t="s">
        <v>13</v>
      </c>
      <c r="AV33" s="11">
        <v>45510</v>
      </c>
      <c r="AW33" s="11" t="s">
        <v>13</v>
      </c>
      <c r="AX33" s="11">
        <v>44740</v>
      </c>
      <c r="AY33" s="11" t="s">
        <v>13</v>
      </c>
    </row>
    <row r="34" spans="1:51" x14ac:dyDescent="0.25">
      <c r="A34" s="10" t="s">
        <v>66</v>
      </c>
      <c r="B34" s="12">
        <v>6950</v>
      </c>
      <c r="C34" s="12" t="s">
        <v>13</v>
      </c>
      <c r="D34" s="12">
        <v>7040</v>
      </c>
      <c r="E34" s="12" t="s">
        <v>13</v>
      </c>
      <c r="F34" s="12">
        <v>7180</v>
      </c>
      <c r="G34" s="12" t="s">
        <v>13</v>
      </c>
      <c r="H34" s="12">
        <v>7440</v>
      </c>
      <c r="I34" s="12" t="s">
        <v>13</v>
      </c>
      <c r="J34" s="12">
        <v>7820</v>
      </c>
      <c r="K34" s="12" t="s">
        <v>13</v>
      </c>
      <c r="L34" s="12">
        <v>8080</v>
      </c>
      <c r="M34" s="12" t="s">
        <v>13</v>
      </c>
      <c r="N34" s="12">
        <v>8590</v>
      </c>
      <c r="O34" s="12" t="s">
        <v>13</v>
      </c>
      <c r="P34" s="12">
        <v>9170</v>
      </c>
      <c r="Q34" s="12" t="s">
        <v>13</v>
      </c>
      <c r="R34" s="12">
        <v>9570</v>
      </c>
      <c r="S34" s="12" t="s">
        <v>13</v>
      </c>
      <c r="T34" s="12">
        <v>9810</v>
      </c>
      <c r="U34" s="12" t="s">
        <v>13</v>
      </c>
      <c r="V34" s="12">
        <v>10150</v>
      </c>
      <c r="W34" s="12" t="s">
        <v>40</v>
      </c>
      <c r="X34" s="12">
        <v>10680</v>
      </c>
      <c r="Y34" s="12" t="s">
        <v>13</v>
      </c>
      <c r="Z34" s="12">
        <v>10840</v>
      </c>
      <c r="AA34" s="12" t="s">
        <v>13</v>
      </c>
      <c r="AB34" s="12">
        <v>10930</v>
      </c>
      <c r="AC34" s="12" t="s">
        <v>13</v>
      </c>
      <c r="AD34" s="12">
        <v>11360</v>
      </c>
      <c r="AE34" s="12" t="s">
        <v>13</v>
      </c>
      <c r="AF34" s="12">
        <v>11870</v>
      </c>
      <c r="AG34" s="12" t="s">
        <v>13</v>
      </c>
      <c r="AH34" s="12">
        <v>12240</v>
      </c>
      <c r="AI34" s="12" t="s">
        <v>13</v>
      </c>
      <c r="AJ34" s="12">
        <v>12870</v>
      </c>
      <c r="AK34" s="12" t="s">
        <v>13</v>
      </c>
      <c r="AL34" s="12">
        <v>13680</v>
      </c>
      <c r="AM34" s="12" t="s">
        <v>13</v>
      </c>
      <c r="AN34" s="12">
        <v>14310</v>
      </c>
      <c r="AO34" s="12" t="s">
        <v>13</v>
      </c>
      <c r="AP34" s="12">
        <v>14310</v>
      </c>
      <c r="AQ34" s="12" t="s">
        <v>40</v>
      </c>
      <c r="AR34" s="12">
        <v>15380</v>
      </c>
      <c r="AS34" s="12" t="s">
        <v>13</v>
      </c>
      <c r="AT34" s="12">
        <v>15840</v>
      </c>
      <c r="AU34" s="12" t="s">
        <v>40</v>
      </c>
      <c r="AV34" s="12">
        <v>15950</v>
      </c>
      <c r="AW34" s="12" t="s">
        <v>13</v>
      </c>
      <c r="AX34" s="12">
        <v>16470</v>
      </c>
      <c r="AY34" s="12" t="s">
        <v>44</v>
      </c>
    </row>
    <row r="35" spans="1:51" x14ac:dyDescent="0.25">
      <c r="A35" s="10" t="s">
        <v>67</v>
      </c>
      <c r="B35" s="11">
        <v>18580</v>
      </c>
      <c r="C35" s="11" t="s">
        <v>13</v>
      </c>
      <c r="D35" s="11">
        <v>18810</v>
      </c>
      <c r="E35" s="11" t="s">
        <v>13</v>
      </c>
      <c r="F35" s="11">
        <v>18850</v>
      </c>
      <c r="G35" s="11" t="s">
        <v>13</v>
      </c>
      <c r="H35" s="11">
        <v>18600</v>
      </c>
      <c r="I35" s="11" t="s">
        <v>13</v>
      </c>
      <c r="J35" s="11">
        <v>18890</v>
      </c>
      <c r="K35" s="11" t="s">
        <v>13</v>
      </c>
      <c r="L35" s="11">
        <v>19000</v>
      </c>
      <c r="M35" s="11" t="s">
        <v>13</v>
      </c>
      <c r="N35" s="11">
        <v>19280</v>
      </c>
      <c r="O35" s="11" t="s">
        <v>13</v>
      </c>
      <c r="P35" s="11">
        <v>19720</v>
      </c>
      <c r="Q35" s="11" t="s">
        <v>13</v>
      </c>
      <c r="R35" s="11">
        <v>19760</v>
      </c>
      <c r="S35" s="11" t="s">
        <v>13</v>
      </c>
      <c r="T35" s="11">
        <v>19120</v>
      </c>
      <c r="U35" s="11" t="s">
        <v>13</v>
      </c>
      <c r="V35" s="11">
        <v>19440</v>
      </c>
      <c r="W35" s="11" t="s">
        <v>13</v>
      </c>
      <c r="X35" s="11">
        <v>19110</v>
      </c>
      <c r="Y35" s="11" t="s">
        <v>13</v>
      </c>
      <c r="Z35" s="11">
        <v>18410</v>
      </c>
      <c r="AA35" s="11" t="s">
        <v>13</v>
      </c>
      <c r="AB35" s="11">
        <v>18330</v>
      </c>
      <c r="AC35" s="11" t="s">
        <v>13</v>
      </c>
      <c r="AD35" s="11">
        <v>18560</v>
      </c>
      <c r="AE35" s="11" t="s">
        <v>13</v>
      </c>
      <c r="AF35" s="11">
        <v>18920</v>
      </c>
      <c r="AG35" s="11" t="s">
        <v>13</v>
      </c>
      <c r="AH35" s="11">
        <v>19350</v>
      </c>
      <c r="AI35" s="11" t="s">
        <v>13</v>
      </c>
      <c r="AJ35" s="11">
        <v>20020</v>
      </c>
      <c r="AK35" s="11" t="s">
        <v>13</v>
      </c>
      <c r="AL35" s="11">
        <v>20620</v>
      </c>
      <c r="AM35" s="11" t="s">
        <v>13</v>
      </c>
      <c r="AN35" s="11">
        <v>21150</v>
      </c>
      <c r="AO35" s="11" t="s">
        <v>13</v>
      </c>
      <c r="AP35" s="11">
        <v>19360</v>
      </c>
      <c r="AQ35" s="11" t="s">
        <v>13</v>
      </c>
      <c r="AR35" s="11">
        <v>20390</v>
      </c>
      <c r="AS35" s="11" t="s">
        <v>13</v>
      </c>
      <c r="AT35" s="11">
        <v>21690</v>
      </c>
      <c r="AU35" s="11" t="s">
        <v>13</v>
      </c>
      <c r="AV35" s="11">
        <v>22020</v>
      </c>
      <c r="AW35" s="11" t="s">
        <v>57</v>
      </c>
      <c r="AX35" s="11">
        <v>22230</v>
      </c>
      <c r="AY35" s="11" t="s">
        <v>57</v>
      </c>
    </row>
    <row r="36" spans="1:51" x14ac:dyDescent="0.25">
      <c r="A36" s="10" t="s">
        <v>68</v>
      </c>
      <c r="B36" s="12">
        <v>4800</v>
      </c>
      <c r="C36" s="12" t="s">
        <v>13</v>
      </c>
      <c r="D36" s="12">
        <v>5060</v>
      </c>
      <c r="E36" s="12" t="s">
        <v>13</v>
      </c>
      <c r="F36" s="12">
        <v>5530</v>
      </c>
      <c r="G36" s="12" t="s">
        <v>13</v>
      </c>
      <c r="H36" s="12">
        <v>5690</v>
      </c>
      <c r="I36" s="12" t="s">
        <v>13</v>
      </c>
      <c r="J36" s="12">
        <v>6320</v>
      </c>
      <c r="K36" s="12" t="s">
        <v>40</v>
      </c>
      <c r="L36" s="12">
        <v>6650</v>
      </c>
      <c r="M36" s="12" t="s">
        <v>13</v>
      </c>
      <c r="N36" s="12">
        <v>7230</v>
      </c>
      <c r="O36" s="12" t="s">
        <v>13</v>
      </c>
      <c r="P36" s="12">
        <v>7870</v>
      </c>
      <c r="Q36" s="12" t="s">
        <v>13</v>
      </c>
      <c r="R36" s="12">
        <v>8740</v>
      </c>
      <c r="S36" s="12" t="s">
        <v>13</v>
      </c>
      <c r="T36" s="12">
        <v>8330</v>
      </c>
      <c r="U36" s="12" t="s">
        <v>13</v>
      </c>
      <c r="V36" s="12">
        <v>8050</v>
      </c>
      <c r="W36" s="12" t="s">
        <v>13</v>
      </c>
      <c r="X36" s="12">
        <v>8460</v>
      </c>
      <c r="Y36" s="12" t="s">
        <v>13</v>
      </c>
      <c r="Z36" s="12">
        <v>8660</v>
      </c>
      <c r="AA36" s="12" t="s">
        <v>13</v>
      </c>
      <c r="AB36" s="12">
        <v>8710</v>
      </c>
      <c r="AC36" s="12" t="s">
        <v>13</v>
      </c>
      <c r="AD36" s="12">
        <v>9100</v>
      </c>
      <c r="AE36" s="12" t="s">
        <v>13</v>
      </c>
      <c r="AF36" s="12">
        <v>9430</v>
      </c>
      <c r="AG36" s="12" t="s">
        <v>13</v>
      </c>
      <c r="AH36" s="12">
        <v>9760</v>
      </c>
      <c r="AI36" s="12" t="s">
        <v>13</v>
      </c>
      <c r="AJ36" s="12">
        <v>10620</v>
      </c>
      <c r="AK36" s="12" t="s">
        <v>13</v>
      </c>
      <c r="AL36" s="12">
        <v>11330</v>
      </c>
      <c r="AM36" s="12" t="s">
        <v>13</v>
      </c>
      <c r="AN36" s="12">
        <v>11830</v>
      </c>
      <c r="AO36" s="12" t="s">
        <v>13</v>
      </c>
      <c r="AP36" s="12">
        <v>11460</v>
      </c>
      <c r="AQ36" s="12" t="s">
        <v>13</v>
      </c>
      <c r="AR36" s="12">
        <v>12190</v>
      </c>
      <c r="AS36" s="12" t="s">
        <v>13</v>
      </c>
      <c r="AT36" s="12">
        <v>12730</v>
      </c>
      <c r="AU36" s="12" t="s">
        <v>13</v>
      </c>
      <c r="AV36" s="12">
        <v>13030</v>
      </c>
      <c r="AW36" s="12" t="s">
        <v>44</v>
      </c>
      <c r="AX36" s="12">
        <v>13130</v>
      </c>
      <c r="AY36" s="12" t="s">
        <v>44</v>
      </c>
    </row>
    <row r="37" spans="1:51" x14ac:dyDescent="0.25">
      <c r="A37" s="10" t="s">
        <v>69</v>
      </c>
      <c r="B37" s="11">
        <v>15730</v>
      </c>
      <c r="C37" s="11" t="s">
        <v>13</v>
      </c>
      <c r="D37" s="11">
        <v>16160</v>
      </c>
      <c r="E37" s="11" t="s">
        <v>13</v>
      </c>
      <c r="F37" s="11">
        <v>16660</v>
      </c>
      <c r="G37" s="11" t="s">
        <v>13</v>
      </c>
      <c r="H37" s="11">
        <v>17180</v>
      </c>
      <c r="I37" s="11" t="s">
        <v>13</v>
      </c>
      <c r="J37" s="11">
        <v>17950</v>
      </c>
      <c r="K37" s="11" t="s">
        <v>13</v>
      </c>
      <c r="L37" s="11">
        <v>18610</v>
      </c>
      <c r="M37" s="11" t="s">
        <v>13</v>
      </c>
      <c r="N37" s="11">
        <v>19640</v>
      </c>
      <c r="O37" s="11" t="s">
        <v>13</v>
      </c>
      <c r="P37" s="11">
        <v>20930</v>
      </c>
      <c r="Q37" s="11" t="s">
        <v>13</v>
      </c>
      <c r="R37" s="11">
        <v>21600</v>
      </c>
      <c r="S37" s="11" t="s">
        <v>40</v>
      </c>
      <c r="T37" s="11">
        <v>19770</v>
      </c>
      <c r="U37" s="11" t="s">
        <v>13</v>
      </c>
      <c r="V37" s="11">
        <v>19920</v>
      </c>
      <c r="W37" s="11" t="s">
        <v>13</v>
      </c>
      <c r="X37" s="11">
        <v>20010</v>
      </c>
      <c r="Y37" s="11" t="s">
        <v>13</v>
      </c>
      <c r="Z37" s="11">
        <v>19390</v>
      </c>
      <c r="AA37" s="11" t="s">
        <v>13</v>
      </c>
      <c r="AB37" s="11">
        <v>19210</v>
      </c>
      <c r="AC37" s="11" t="s">
        <v>13</v>
      </c>
      <c r="AD37" s="11">
        <v>19720</v>
      </c>
      <c r="AE37" s="11" t="s">
        <v>13</v>
      </c>
      <c r="AF37" s="11">
        <v>20170</v>
      </c>
      <c r="AG37" s="11" t="s">
        <v>13</v>
      </c>
      <c r="AH37" s="11">
        <v>20770</v>
      </c>
      <c r="AI37" s="11" t="s">
        <v>13</v>
      </c>
      <c r="AJ37" s="11">
        <v>21830</v>
      </c>
      <c r="AK37" s="11" t="s">
        <v>13</v>
      </c>
      <c r="AL37" s="11">
        <v>22720</v>
      </c>
      <c r="AM37" s="11" t="s">
        <v>13</v>
      </c>
      <c r="AN37" s="11">
        <v>23330</v>
      </c>
      <c r="AO37" s="11" t="s">
        <v>13</v>
      </c>
      <c r="AP37" s="11">
        <v>22230</v>
      </c>
      <c r="AQ37" s="11" t="s">
        <v>13</v>
      </c>
      <c r="AR37" s="11">
        <v>24040</v>
      </c>
      <c r="AS37" s="11" t="s">
        <v>13</v>
      </c>
      <c r="AT37" s="11">
        <v>24660</v>
      </c>
      <c r="AU37" s="11" t="s">
        <v>13</v>
      </c>
      <c r="AV37" s="11">
        <v>25050</v>
      </c>
      <c r="AW37" s="11" t="s">
        <v>13</v>
      </c>
      <c r="AX37" s="11">
        <v>25380</v>
      </c>
      <c r="AY37" s="11" t="s">
        <v>13</v>
      </c>
    </row>
    <row r="38" spans="1:51" x14ac:dyDescent="0.25">
      <c r="A38" s="10" t="s">
        <v>70</v>
      </c>
      <c r="B38" s="12">
        <v>8730</v>
      </c>
      <c r="C38" s="12" t="s">
        <v>13</v>
      </c>
      <c r="D38" s="12">
        <v>9020</v>
      </c>
      <c r="E38" s="12" t="s">
        <v>40</v>
      </c>
      <c r="F38" s="12">
        <v>9420</v>
      </c>
      <c r="G38" s="12" t="s">
        <v>13</v>
      </c>
      <c r="H38" s="12">
        <v>9880</v>
      </c>
      <c r="I38" s="12" t="s">
        <v>13</v>
      </c>
      <c r="J38" s="12">
        <v>10410</v>
      </c>
      <c r="K38" s="12" t="s">
        <v>13</v>
      </c>
      <c r="L38" s="12">
        <v>11070</v>
      </c>
      <c r="M38" s="12" t="s">
        <v>13</v>
      </c>
      <c r="N38" s="12">
        <v>12050</v>
      </c>
      <c r="O38" s="12" t="s">
        <v>13</v>
      </c>
      <c r="P38" s="12">
        <v>13340</v>
      </c>
      <c r="Q38" s="12" t="s">
        <v>13</v>
      </c>
      <c r="R38" s="12">
        <v>14030</v>
      </c>
      <c r="S38" s="12" t="s">
        <v>13</v>
      </c>
      <c r="T38" s="12">
        <v>13230</v>
      </c>
      <c r="U38" s="12" t="s">
        <v>13</v>
      </c>
      <c r="V38" s="12">
        <v>14100</v>
      </c>
      <c r="W38" s="12" t="s">
        <v>13</v>
      </c>
      <c r="X38" s="12">
        <v>14540</v>
      </c>
      <c r="Y38" s="12" t="s">
        <v>40</v>
      </c>
      <c r="Z38" s="12">
        <v>14750</v>
      </c>
      <c r="AA38" s="12" t="s">
        <v>13</v>
      </c>
      <c r="AB38" s="12">
        <v>14830</v>
      </c>
      <c r="AC38" s="12" t="s">
        <v>13</v>
      </c>
      <c r="AD38" s="12">
        <v>15220</v>
      </c>
      <c r="AE38" s="12" t="s">
        <v>13</v>
      </c>
      <c r="AF38" s="12">
        <v>16000</v>
      </c>
      <c r="AG38" s="12" t="s">
        <v>13</v>
      </c>
      <c r="AH38" s="12">
        <v>16280</v>
      </c>
      <c r="AI38" s="12" t="s">
        <v>13</v>
      </c>
      <c r="AJ38" s="12">
        <v>16730</v>
      </c>
      <c r="AK38" s="12" t="s">
        <v>13</v>
      </c>
      <c r="AL38" s="12">
        <v>17380</v>
      </c>
      <c r="AM38" s="12" t="s">
        <v>13</v>
      </c>
      <c r="AN38" s="12">
        <v>17760</v>
      </c>
      <c r="AO38" s="12" t="s">
        <v>13</v>
      </c>
      <c r="AP38" s="12">
        <v>17270</v>
      </c>
      <c r="AQ38" s="12" t="s">
        <v>13</v>
      </c>
      <c r="AR38" s="12">
        <v>18320</v>
      </c>
      <c r="AS38" s="12" t="s">
        <v>40</v>
      </c>
      <c r="AT38" s="12">
        <v>18350</v>
      </c>
      <c r="AU38" s="12" t="s">
        <v>13</v>
      </c>
      <c r="AV38" s="12">
        <v>18750</v>
      </c>
      <c r="AW38" s="12" t="s">
        <v>13</v>
      </c>
      <c r="AX38" s="12">
        <v>19130</v>
      </c>
      <c r="AY38" s="12" t="s">
        <v>13</v>
      </c>
    </row>
    <row r="39" spans="1:51" x14ac:dyDescent="0.25">
      <c r="A39" s="10" t="s">
        <v>71</v>
      </c>
      <c r="B39" s="11">
        <v>36230</v>
      </c>
      <c r="C39" s="11" t="s">
        <v>13</v>
      </c>
      <c r="D39" s="11">
        <v>37100</v>
      </c>
      <c r="E39" s="11" t="s">
        <v>13</v>
      </c>
      <c r="F39" s="11">
        <v>37630</v>
      </c>
      <c r="G39" s="11" t="s">
        <v>13</v>
      </c>
      <c r="H39" s="11">
        <v>38300</v>
      </c>
      <c r="I39" s="11" t="s">
        <v>13</v>
      </c>
      <c r="J39" s="11">
        <v>39720</v>
      </c>
      <c r="K39" s="11" t="s">
        <v>13</v>
      </c>
      <c r="L39" s="11">
        <v>40680</v>
      </c>
      <c r="M39" s="11" t="s">
        <v>13</v>
      </c>
      <c r="N39" s="11">
        <v>42150</v>
      </c>
      <c r="O39" s="11" t="s">
        <v>13</v>
      </c>
      <c r="P39" s="11">
        <v>44210</v>
      </c>
      <c r="Q39" s="11" t="s">
        <v>13</v>
      </c>
      <c r="R39" s="11">
        <v>44350</v>
      </c>
      <c r="S39" s="11" t="s">
        <v>13</v>
      </c>
      <c r="T39" s="11">
        <v>40570</v>
      </c>
      <c r="U39" s="11" t="s">
        <v>13</v>
      </c>
      <c r="V39" s="11">
        <v>41660</v>
      </c>
      <c r="W39" s="11" t="s">
        <v>13</v>
      </c>
      <c r="X39" s="11">
        <v>42460</v>
      </c>
      <c r="Y39" s="11" t="s">
        <v>13</v>
      </c>
      <c r="Z39" s="11">
        <v>41620</v>
      </c>
      <c r="AA39" s="11" t="s">
        <v>13</v>
      </c>
      <c r="AB39" s="11">
        <v>41020</v>
      </c>
      <c r="AC39" s="11" t="s">
        <v>13</v>
      </c>
      <c r="AD39" s="11">
        <v>40650</v>
      </c>
      <c r="AE39" s="11" t="s">
        <v>13</v>
      </c>
      <c r="AF39" s="11">
        <v>40700</v>
      </c>
      <c r="AG39" s="11" t="s">
        <v>13</v>
      </c>
      <c r="AH39" s="11">
        <v>41640</v>
      </c>
      <c r="AI39" s="11" t="s">
        <v>13</v>
      </c>
      <c r="AJ39" s="11">
        <v>42910</v>
      </c>
      <c r="AK39" s="11" t="s">
        <v>13</v>
      </c>
      <c r="AL39" s="11">
        <v>43360</v>
      </c>
      <c r="AM39" s="11" t="s">
        <v>13</v>
      </c>
      <c r="AN39" s="11">
        <v>43910</v>
      </c>
      <c r="AO39" s="11" t="s">
        <v>13</v>
      </c>
      <c r="AP39" s="11">
        <v>42740</v>
      </c>
      <c r="AQ39" s="11" t="s">
        <v>13</v>
      </c>
      <c r="AR39" s="11">
        <v>43800</v>
      </c>
      <c r="AS39" s="11" t="s">
        <v>13</v>
      </c>
      <c r="AT39" s="11">
        <v>44010</v>
      </c>
      <c r="AU39" s="11" t="s">
        <v>13</v>
      </c>
      <c r="AV39" s="11">
        <v>43430</v>
      </c>
      <c r="AW39" s="11" t="s">
        <v>13</v>
      </c>
      <c r="AX39" s="11">
        <v>43070</v>
      </c>
      <c r="AY39" s="11" t="s">
        <v>13</v>
      </c>
    </row>
    <row r="40" spans="1:51" x14ac:dyDescent="0.25">
      <c r="A40" s="10" t="s">
        <v>72</v>
      </c>
      <c r="B40" s="12">
        <v>37170</v>
      </c>
      <c r="C40" s="12" t="s">
        <v>13</v>
      </c>
      <c r="D40" s="12">
        <v>37570</v>
      </c>
      <c r="E40" s="12" t="s">
        <v>13</v>
      </c>
      <c r="F40" s="12">
        <v>38300</v>
      </c>
      <c r="G40" s="12" t="s">
        <v>13</v>
      </c>
      <c r="H40" s="12">
        <v>38880</v>
      </c>
      <c r="I40" s="12" t="s">
        <v>13</v>
      </c>
      <c r="J40" s="12">
        <v>40350</v>
      </c>
      <c r="K40" s="12" t="s">
        <v>13</v>
      </c>
      <c r="L40" s="12">
        <v>41320</v>
      </c>
      <c r="M40" s="12" t="s">
        <v>13</v>
      </c>
      <c r="N40" s="12">
        <v>42990</v>
      </c>
      <c r="O40" s="12" t="s">
        <v>13</v>
      </c>
      <c r="P40" s="12">
        <v>44070</v>
      </c>
      <c r="Q40" s="12" t="s">
        <v>13</v>
      </c>
      <c r="R40" s="12">
        <v>43320</v>
      </c>
      <c r="S40" s="12" t="s">
        <v>13</v>
      </c>
      <c r="T40" s="12">
        <v>41130</v>
      </c>
      <c r="U40" s="12" t="s">
        <v>13</v>
      </c>
      <c r="V40" s="12">
        <v>43120</v>
      </c>
      <c r="W40" s="12" t="s">
        <v>13</v>
      </c>
      <c r="X40" s="12">
        <v>44140</v>
      </c>
      <c r="Y40" s="12" t="s">
        <v>13</v>
      </c>
      <c r="Z40" s="12">
        <v>43650</v>
      </c>
      <c r="AA40" s="12" t="s">
        <v>13</v>
      </c>
      <c r="AB40" s="12">
        <v>43770</v>
      </c>
      <c r="AC40" s="12" t="s">
        <v>13</v>
      </c>
      <c r="AD40" s="12">
        <v>44320</v>
      </c>
      <c r="AE40" s="12" t="s">
        <v>13</v>
      </c>
      <c r="AF40" s="12">
        <v>45790</v>
      </c>
      <c r="AG40" s="12" t="s">
        <v>13</v>
      </c>
      <c r="AH40" s="12">
        <v>46320</v>
      </c>
      <c r="AI40" s="12" t="s">
        <v>13</v>
      </c>
      <c r="AJ40" s="12">
        <v>46490</v>
      </c>
      <c r="AK40" s="12" t="s">
        <v>13</v>
      </c>
      <c r="AL40" s="12">
        <v>46830</v>
      </c>
      <c r="AM40" s="12" t="s">
        <v>13</v>
      </c>
      <c r="AN40" s="12">
        <v>47520</v>
      </c>
      <c r="AO40" s="12" t="s">
        <v>13</v>
      </c>
      <c r="AP40" s="12">
        <v>46250</v>
      </c>
      <c r="AQ40" s="12" t="s">
        <v>13</v>
      </c>
      <c r="AR40" s="12">
        <v>48710</v>
      </c>
      <c r="AS40" s="12" t="s">
        <v>13</v>
      </c>
      <c r="AT40" s="12">
        <v>48890</v>
      </c>
      <c r="AU40" s="12" t="s">
        <v>13</v>
      </c>
      <c r="AV40" s="12">
        <v>48510</v>
      </c>
      <c r="AW40" s="12" t="s">
        <v>13</v>
      </c>
      <c r="AX40" s="12">
        <v>48810</v>
      </c>
      <c r="AY40" s="12" t="s">
        <v>13</v>
      </c>
    </row>
    <row r="41" spans="1:51" x14ac:dyDescent="0.25">
      <c r="A41" s="10" t="s">
        <v>73</v>
      </c>
      <c r="B41" s="11">
        <v>41420</v>
      </c>
      <c r="C41" s="11" t="s">
        <v>13</v>
      </c>
      <c r="D41" s="11">
        <v>42510</v>
      </c>
      <c r="E41" s="11" t="s">
        <v>13</v>
      </c>
      <c r="F41" s="11">
        <v>42380</v>
      </c>
      <c r="G41" s="11" t="s">
        <v>13</v>
      </c>
      <c r="H41" s="11">
        <v>42990</v>
      </c>
      <c r="I41" s="11" t="s">
        <v>13</v>
      </c>
      <c r="J41" s="11">
        <v>45930</v>
      </c>
      <c r="K41" s="11" t="s">
        <v>13</v>
      </c>
      <c r="L41" s="11">
        <v>47990</v>
      </c>
      <c r="M41" s="11" t="s">
        <v>13</v>
      </c>
      <c r="N41" s="11">
        <v>49830</v>
      </c>
      <c r="O41" s="11" t="s">
        <v>13</v>
      </c>
      <c r="P41" s="11">
        <v>52690</v>
      </c>
      <c r="Q41" s="11" t="s">
        <v>13</v>
      </c>
      <c r="R41" s="11">
        <v>52870</v>
      </c>
      <c r="S41" s="11" t="s">
        <v>13</v>
      </c>
      <c r="T41" s="11">
        <v>48650</v>
      </c>
      <c r="U41" s="11" t="s">
        <v>13</v>
      </c>
      <c r="V41" s="11">
        <v>47840</v>
      </c>
      <c r="W41" s="11" t="s">
        <v>13</v>
      </c>
      <c r="X41" s="11">
        <v>49060</v>
      </c>
      <c r="Y41" s="11" t="s">
        <v>13</v>
      </c>
      <c r="Z41" s="11">
        <v>49270</v>
      </c>
      <c r="AA41" s="11" t="s">
        <v>13</v>
      </c>
      <c r="AB41" s="11">
        <v>50980</v>
      </c>
      <c r="AC41" s="11" t="s">
        <v>13</v>
      </c>
      <c r="AD41" s="11">
        <v>51260</v>
      </c>
      <c r="AE41" s="11" t="s">
        <v>13</v>
      </c>
      <c r="AF41" s="11">
        <v>53020</v>
      </c>
      <c r="AG41" s="11" t="s">
        <v>13</v>
      </c>
      <c r="AH41" s="11">
        <v>55540</v>
      </c>
      <c r="AI41" s="11" t="s">
        <v>13</v>
      </c>
      <c r="AJ41" s="11">
        <v>56500</v>
      </c>
      <c r="AK41" s="11" t="s">
        <v>13</v>
      </c>
      <c r="AL41" s="11">
        <v>57810</v>
      </c>
      <c r="AM41" s="11" t="s">
        <v>13</v>
      </c>
      <c r="AN41" s="11">
        <v>57880</v>
      </c>
      <c r="AO41" s="11" t="s">
        <v>13</v>
      </c>
      <c r="AP41" s="11">
        <v>53190</v>
      </c>
      <c r="AQ41" s="11" t="s">
        <v>13</v>
      </c>
      <c r="AR41" s="11">
        <v>55040</v>
      </c>
      <c r="AS41" s="11" t="s">
        <v>13</v>
      </c>
      <c r="AT41" s="11">
        <v>58600</v>
      </c>
      <c r="AU41" s="11" t="s">
        <v>13</v>
      </c>
      <c r="AV41" s="11">
        <v>60380</v>
      </c>
      <c r="AW41" s="11" t="s">
        <v>13</v>
      </c>
      <c r="AX41" s="11">
        <v>59580</v>
      </c>
      <c r="AY41" s="11" t="s">
        <v>57</v>
      </c>
    </row>
    <row r="42" spans="1:51" x14ac:dyDescent="0.25">
      <c r="A42" s="10" t="s">
        <v>74</v>
      </c>
      <c r="B42" s="12">
        <v>54080</v>
      </c>
      <c r="C42" s="12" t="s">
        <v>13</v>
      </c>
      <c r="D42" s="12">
        <v>54920</v>
      </c>
      <c r="E42" s="12" t="s">
        <v>13</v>
      </c>
      <c r="F42" s="12">
        <v>55380</v>
      </c>
      <c r="G42" s="12" t="s">
        <v>13</v>
      </c>
      <c r="H42" s="12">
        <v>55570</v>
      </c>
      <c r="I42" s="12" t="s">
        <v>13</v>
      </c>
      <c r="J42" s="12">
        <v>57460</v>
      </c>
      <c r="K42" s="12" t="s">
        <v>13</v>
      </c>
      <c r="L42" s="12">
        <v>58610</v>
      </c>
      <c r="M42" s="12" t="s">
        <v>13</v>
      </c>
      <c r="N42" s="12">
        <v>59560</v>
      </c>
      <c r="O42" s="12" t="s">
        <v>13</v>
      </c>
      <c r="P42" s="12">
        <v>60670</v>
      </c>
      <c r="Q42" s="12" t="s">
        <v>13</v>
      </c>
      <c r="R42" s="12">
        <v>60210</v>
      </c>
      <c r="S42" s="12" t="s">
        <v>13</v>
      </c>
      <c r="T42" s="12">
        <v>58300</v>
      </c>
      <c r="U42" s="12" t="s">
        <v>13</v>
      </c>
      <c r="V42" s="12">
        <v>58030</v>
      </c>
      <c r="W42" s="12" t="s">
        <v>13</v>
      </c>
      <c r="X42" s="12">
        <v>57920</v>
      </c>
      <c r="Y42" s="12" t="s">
        <v>13</v>
      </c>
      <c r="Z42" s="12">
        <v>58710</v>
      </c>
      <c r="AA42" s="12" t="s">
        <v>13</v>
      </c>
      <c r="AB42" s="12">
        <v>58590</v>
      </c>
      <c r="AC42" s="12" t="s">
        <v>13</v>
      </c>
      <c r="AD42" s="12">
        <v>59130</v>
      </c>
      <c r="AE42" s="12" t="s">
        <v>13</v>
      </c>
      <c r="AF42" s="12">
        <v>59610</v>
      </c>
      <c r="AG42" s="12" t="s">
        <v>13</v>
      </c>
      <c r="AH42" s="12">
        <v>59780</v>
      </c>
      <c r="AI42" s="12" t="s">
        <v>13</v>
      </c>
      <c r="AJ42" s="12">
        <v>60780</v>
      </c>
      <c r="AK42" s="12" t="s">
        <v>13</v>
      </c>
      <c r="AL42" s="12">
        <v>60880</v>
      </c>
      <c r="AM42" s="12" t="s">
        <v>13</v>
      </c>
      <c r="AN42" s="12">
        <v>61150</v>
      </c>
      <c r="AO42" s="12" t="s">
        <v>13</v>
      </c>
      <c r="AP42" s="12">
        <v>60020</v>
      </c>
      <c r="AQ42" s="12" t="s">
        <v>13</v>
      </c>
      <c r="AR42" s="12">
        <v>62030</v>
      </c>
      <c r="AS42" s="12" t="s">
        <v>13</v>
      </c>
      <c r="AT42" s="12">
        <v>63470</v>
      </c>
      <c r="AU42" s="12" t="s">
        <v>13</v>
      </c>
      <c r="AV42" s="12">
        <v>62790</v>
      </c>
      <c r="AW42" s="12" t="s">
        <v>13</v>
      </c>
      <c r="AX42" s="12">
        <v>63510</v>
      </c>
      <c r="AY42" s="12" t="s">
        <v>13</v>
      </c>
    </row>
    <row r="43" spans="1:51" x14ac:dyDescent="0.25">
      <c r="A43" s="10" t="s">
        <v>75</v>
      </c>
      <c r="B43" s="11">
        <v>65020</v>
      </c>
      <c r="C43" s="11" t="s">
        <v>13</v>
      </c>
      <c r="D43" s="11">
        <v>65720</v>
      </c>
      <c r="E43" s="11" t="s">
        <v>13</v>
      </c>
      <c r="F43" s="11">
        <v>65210</v>
      </c>
      <c r="G43" s="11" t="s">
        <v>13</v>
      </c>
      <c r="H43" s="11">
        <v>64720</v>
      </c>
      <c r="I43" s="11" t="s">
        <v>13</v>
      </c>
      <c r="J43" s="11">
        <v>66020</v>
      </c>
      <c r="K43" s="11" t="s">
        <v>13</v>
      </c>
      <c r="L43" s="11">
        <v>67440</v>
      </c>
      <c r="M43" s="11" t="s">
        <v>13</v>
      </c>
      <c r="N43" s="11">
        <v>69750</v>
      </c>
      <c r="O43" s="11" t="s">
        <v>13</v>
      </c>
      <c r="P43" s="11">
        <v>71840</v>
      </c>
      <c r="Q43" s="11" t="s">
        <v>13</v>
      </c>
      <c r="R43" s="11">
        <v>72990</v>
      </c>
      <c r="S43" s="11" t="s">
        <v>13</v>
      </c>
      <c r="T43" s="11">
        <v>70520</v>
      </c>
      <c r="U43" s="11" t="s">
        <v>13</v>
      </c>
      <c r="V43" s="11">
        <v>72250</v>
      </c>
      <c r="W43" s="11" t="s">
        <v>13</v>
      </c>
      <c r="X43" s="11">
        <v>72900</v>
      </c>
      <c r="Y43" s="11" t="s">
        <v>13</v>
      </c>
      <c r="Z43" s="11">
        <v>72960</v>
      </c>
      <c r="AA43" s="11" t="s">
        <v>13</v>
      </c>
      <c r="AB43" s="11">
        <v>73420</v>
      </c>
      <c r="AC43" s="11" t="s">
        <v>13</v>
      </c>
      <c r="AD43" s="11">
        <v>74230</v>
      </c>
      <c r="AE43" s="11" t="s">
        <v>13</v>
      </c>
      <c r="AF43" s="11">
        <v>74530</v>
      </c>
      <c r="AG43" s="11" t="s">
        <v>13</v>
      </c>
      <c r="AH43" s="11">
        <v>75260</v>
      </c>
      <c r="AI43" s="11" t="s">
        <v>13</v>
      </c>
      <c r="AJ43" s="11">
        <v>75580</v>
      </c>
      <c r="AK43" s="11" t="s">
        <v>13</v>
      </c>
      <c r="AL43" s="11">
        <v>77180</v>
      </c>
      <c r="AM43" s="11" t="s">
        <v>13</v>
      </c>
      <c r="AN43" s="11">
        <v>77510</v>
      </c>
      <c r="AO43" s="11" t="s">
        <v>13</v>
      </c>
      <c r="AP43" s="11">
        <v>75280</v>
      </c>
      <c r="AQ43" s="11" t="s">
        <v>13</v>
      </c>
      <c r="AR43" s="11">
        <v>78880</v>
      </c>
      <c r="AS43" s="11" t="s">
        <v>13</v>
      </c>
      <c r="AT43" s="11">
        <v>80600</v>
      </c>
      <c r="AU43" s="11" t="s">
        <v>13</v>
      </c>
      <c r="AV43" s="11">
        <v>79940</v>
      </c>
      <c r="AW43" s="11" t="s">
        <v>13</v>
      </c>
      <c r="AX43" s="11">
        <v>80080</v>
      </c>
      <c r="AY43" s="11" t="s">
        <v>13</v>
      </c>
    </row>
    <row r="44" spans="1:51" x14ac:dyDescent="0.25">
      <c r="A44" s="10" t="s">
        <v>76</v>
      </c>
      <c r="B44" s="12" t="s">
        <v>77</v>
      </c>
      <c r="C44" s="12" t="s">
        <v>13</v>
      </c>
      <c r="D44" s="12" t="s">
        <v>77</v>
      </c>
      <c r="E44" s="12" t="s">
        <v>13</v>
      </c>
      <c r="F44" s="12" t="s">
        <v>77</v>
      </c>
      <c r="G44" s="12" t="s">
        <v>13</v>
      </c>
      <c r="H44" s="12" t="s">
        <v>77</v>
      </c>
      <c r="I44" s="12" t="s">
        <v>13</v>
      </c>
      <c r="J44" s="12" t="s">
        <v>77</v>
      </c>
      <c r="K44" s="12" t="s">
        <v>13</v>
      </c>
      <c r="L44" s="12" t="s">
        <v>77</v>
      </c>
      <c r="M44" s="12" t="s">
        <v>13</v>
      </c>
      <c r="N44" s="12" t="s">
        <v>77</v>
      </c>
      <c r="O44" s="12" t="s">
        <v>13</v>
      </c>
      <c r="P44" s="12" t="s">
        <v>77</v>
      </c>
      <c r="Q44" s="12" t="s">
        <v>13</v>
      </c>
      <c r="R44" s="12" t="s">
        <v>77</v>
      </c>
      <c r="S44" s="12" t="s">
        <v>13</v>
      </c>
      <c r="T44" s="12" t="s">
        <v>77</v>
      </c>
      <c r="U44" s="12" t="s">
        <v>13</v>
      </c>
      <c r="V44" s="12" t="s">
        <v>77</v>
      </c>
      <c r="W44" s="12" t="s">
        <v>13</v>
      </c>
      <c r="X44" s="12" t="s">
        <v>77</v>
      </c>
      <c r="Y44" s="12" t="s">
        <v>13</v>
      </c>
      <c r="Z44" s="12" t="s">
        <v>77</v>
      </c>
      <c r="AA44" s="12" t="s">
        <v>13</v>
      </c>
      <c r="AB44" s="12" t="s">
        <v>77</v>
      </c>
      <c r="AC44" s="12" t="s">
        <v>13</v>
      </c>
      <c r="AD44" s="12" t="s">
        <v>77</v>
      </c>
      <c r="AE44" s="12" t="s">
        <v>13</v>
      </c>
      <c r="AF44" s="12" t="s">
        <v>77</v>
      </c>
      <c r="AG44" s="12" t="s">
        <v>13</v>
      </c>
      <c r="AH44" s="12" t="s">
        <v>77</v>
      </c>
      <c r="AI44" s="12" t="s">
        <v>13</v>
      </c>
      <c r="AJ44" s="12" t="s">
        <v>77</v>
      </c>
      <c r="AK44" s="12" t="s">
        <v>13</v>
      </c>
      <c r="AL44" s="12" t="s">
        <v>77</v>
      </c>
      <c r="AM44" s="12" t="s">
        <v>13</v>
      </c>
      <c r="AN44" s="12" t="s">
        <v>77</v>
      </c>
      <c r="AO44" s="12" t="s">
        <v>13</v>
      </c>
      <c r="AP44" s="12" t="s">
        <v>77</v>
      </c>
      <c r="AQ44" s="12" t="s">
        <v>13</v>
      </c>
      <c r="AR44" s="12" t="s">
        <v>77</v>
      </c>
      <c r="AS44" s="12" t="s">
        <v>13</v>
      </c>
      <c r="AT44" s="12" t="s">
        <v>77</v>
      </c>
      <c r="AU44" s="12" t="s">
        <v>13</v>
      </c>
      <c r="AV44" s="12" t="s">
        <v>77</v>
      </c>
      <c r="AW44" s="12" t="s">
        <v>13</v>
      </c>
      <c r="AX44" s="12" t="s">
        <v>77</v>
      </c>
      <c r="AY44" s="12" t="s">
        <v>13</v>
      </c>
    </row>
    <row r="45" spans="1:51" x14ac:dyDescent="0.25">
      <c r="A45" s="10" t="s">
        <v>78</v>
      </c>
      <c r="B45" s="11" t="s">
        <v>77</v>
      </c>
      <c r="C45" s="11" t="s">
        <v>13</v>
      </c>
      <c r="D45" s="11" t="s">
        <v>77</v>
      </c>
      <c r="E45" s="11" t="s">
        <v>13</v>
      </c>
      <c r="F45" s="11" t="s">
        <v>77</v>
      </c>
      <c r="G45" s="11" t="s">
        <v>13</v>
      </c>
      <c r="H45" s="11" t="s">
        <v>77</v>
      </c>
      <c r="I45" s="11" t="s">
        <v>13</v>
      </c>
      <c r="J45" s="11" t="s">
        <v>77</v>
      </c>
      <c r="K45" s="11" t="s">
        <v>13</v>
      </c>
      <c r="L45" s="11" t="s">
        <v>77</v>
      </c>
      <c r="M45" s="11" t="s">
        <v>13</v>
      </c>
      <c r="N45" s="11">
        <v>5620</v>
      </c>
      <c r="O45" s="11" t="s">
        <v>13</v>
      </c>
      <c r="P45" s="11">
        <v>5990</v>
      </c>
      <c r="Q45" s="11" t="s">
        <v>13</v>
      </c>
      <c r="R45" s="11">
        <v>6420</v>
      </c>
      <c r="S45" s="11" t="s">
        <v>13</v>
      </c>
      <c r="T45" s="11">
        <v>6030</v>
      </c>
      <c r="U45" s="11" t="s">
        <v>13</v>
      </c>
      <c r="V45" s="11">
        <v>6190</v>
      </c>
      <c r="W45" s="11" t="s">
        <v>13</v>
      </c>
      <c r="X45" s="11">
        <v>6380</v>
      </c>
      <c r="Y45" s="11" t="s">
        <v>13</v>
      </c>
      <c r="Z45" s="11">
        <v>6200</v>
      </c>
      <c r="AA45" s="11" t="s">
        <v>13</v>
      </c>
      <c r="AB45" s="11">
        <v>6410</v>
      </c>
      <c r="AC45" s="11" t="s">
        <v>13</v>
      </c>
      <c r="AD45" s="11">
        <v>6520</v>
      </c>
      <c r="AE45" s="11" t="s">
        <v>13</v>
      </c>
      <c r="AF45" s="11">
        <v>6740</v>
      </c>
      <c r="AG45" s="11" t="s">
        <v>13</v>
      </c>
      <c r="AH45" s="11">
        <v>6940</v>
      </c>
      <c r="AI45" s="11" t="s">
        <v>13</v>
      </c>
      <c r="AJ45" s="11">
        <v>7260</v>
      </c>
      <c r="AK45" s="11" t="s">
        <v>13</v>
      </c>
      <c r="AL45" s="11">
        <v>7630</v>
      </c>
      <c r="AM45" s="11" t="s">
        <v>13</v>
      </c>
      <c r="AN45" s="11">
        <v>7950</v>
      </c>
      <c r="AO45" s="11" t="s">
        <v>13</v>
      </c>
      <c r="AP45" s="11">
        <v>6740</v>
      </c>
      <c r="AQ45" s="11" t="s">
        <v>13</v>
      </c>
      <c r="AR45" s="11">
        <v>7640</v>
      </c>
      <c r="AS45" s="11" t="s">
        <v>13</v>
      </c>
      <c r="AT45" s="11">
        <v>8160</v>
      </c>
      <c r="AU45" s="11" t="s">
        <v>13</v>
      </c>
      <c r="AV45" s="11">
        <v>8460</v>
      </c>
      <c r="AW45" s="11" t="s">
        <v>44</v>
      </c>
      <c r="AX45" s="11" t="s">
        <v>77</v>
      </c>
      <c r="AY45" s="11" t="s">
        <v>13</v>
      </c>
    </row>
    <row r="46" spans="1:51" x14ac:dyDescent="0.25">
      <c r="A46" s="10" t="s">
        <v>79</v>
      </c>
      <c r="B46" s="12" t="s">
        <v>77</v>
      </c>
      <c r="C46" s="12" t="s">
        <v>13</v>
      </c>
      <c r="D46" s="12" t="s">
        <v>77</v>
      </c>
      <c r="E46" s="12" t="s">
        <v>13</v>
      </c>
      <c r="F46" s="12" t="s">
        <v>77</v>
      </c>
      <c r="G46" s="12" t="s">
        <v>13</v>
      </c>
      <c r="H46" s="12">
        <v>3370</v>
      </c>
      <c r="I46" s="12" t="s">
        <v>57</v>
      </c>
      <c r="J46" s="12">
        <v>3540</v>
      </c>
      <c r="K46" s="12" t="s">
        <v>57</v>
      </c>
      <c r="L46" s="12">
        <v>3720</v>
      </c>
      <c r="M46" s="12" t="s">
        <v>57</v>
      </c>
      <c r="N46" s="12">
        <v>3940</v>
      </c>
      <c r="O46" s="12" t="s">
        <v>57</v>
      </c>
      <c r="P46" s="12">
        <v>4210</v>
      </c>
      <c r="Q46" s="12" t="s">
        <v>57</v>
      </c>
      <c r="R46" s="12">
        <v>4470</v>
      </c>
      <c r="S46" s="12" t="s">
        <v>57</v>
      </c>
      <c r="T46" s="12">
        <v>4480</v>
      </c>
      <c r="U46" s="12" t="s">
        <v>57</v>
      </c>
      <c r="V46" s="12">
        <v>4660</v>
      </c>
      <c r="W46" s="12" t="s">
        <v>57</v>
      </c>
      <c r="X46" s="12">
        <v>4800</v>
      </c>
      <c r="Y46" s="12" t="s">
        <v>57</v>
      </c>
      <c r="Z46" s="12">
        <v>4790</v>
      </c>
      <c r="AA46" s="12" t="s">
        <v>57</v>
      </c>
      <c r="AB46" s="12">
        <v>4950</v>
      </c>
      <c r="AC46" s="12" t="s">
        <v>57</v>
      </c>
      <c r="AD46" s="12">
        <v>5140</v>
      </c>
      <c r="AE46" s="12" t="s">
        <v>57</v>
      </c>
      <c r="AF46" s="12">
        <v>5360</v>
      </c>
      <c r="AG46" s="12" t="s">
        <v>57</v>
      </c>
      <c r="AH46" s="12">
        <v>5530</v>
      </c>
      <c r="AI46" s="12" t="s">
        <v>57</v>
      </c>
      <c r="AJ46" s="12">
        <v>5610</v>
      </c>
      <c r="AK46" s="12" t="s">
        <v>57</v>
      </c>
      <c r="AL46" s="12">
        <v>5800</v>
      </c>
      <c r="AM46" s="12" t="s">
        <v>57</v>
      </c>
      <c r="AN46" s="12">
        <v>6070</v>
      </c>
      <c r="AO46" s="12" t="s">
        <v>57</v>
      </c>
      <c r="AP46" s="12">
        <v>5840</v>
      </c>
      <c r="AQ46" s="12" t="s">
        <v>57</v>
      </c>
      <c r="AR46" s="12">
        <v>6170</v>
      </c>
      <c r="AS46" s="12" t="s">
        <v>57</v>
      </c>
      <c r="AT46" s="12">
        <v>6360</v>
      </c>
      <c r="AU46" s="12" t="s">
        <v>57</v>
      </c>
      <c r="AV46" s="12">
        <v>6510</v>
      </c>
      <c r="AW46" s="12" t="s">
        <v>57</v>
      </c>
      <c r="AX46" s="12" t="s">
        <v>77</v>
      </c>
      <c r="AY46" s="12" t="s">
        <v>13</v>
      </c>
    </row>
    <row r="47" spans="1:51" x14ac:dyDescent="0.25">
      <c r="A47" s="10" t="s">
        <v>80</v>
      </c>
      <c r="B47" s="11">
        <v>2120</v>
      </c>
      <c r="C47" s="11" t="s">
        <v>13</v>
      </c>
      <c r="D47" s="11">
        <v>2330</v>
      </c>
      <c r="E47" s="11" t="s">
        <v>13</v>
      </c>
      <c r="F47" s="11">
        <v>2440</v>
      </c>
      <c r="G47" s="11" t="s">
        <v>13</v>
      </c>
      <c r="H47" s="11">
        <v>2580</v>
      </c>
      <c r="I47" s="11" t="s">
        <v>13</v>
      </c>
      <c r="J47" s="11">
        <v>2730</v>
      </c>
      <c r="K47" s="11" t="s">
        <v>13</v>
      </c>
      <c r="L47" s="11">
        <v>2880</v>
      </c>
      <c r="M47" s="11" t="s">
        <v>13</v>
      </c>
      <c r="N47" s="11">
        <v>3080</v>
      </c>
      <c r="O47" s="11" t="s">
        <v>13</v>
      </c>
      <c r="P47" s="11">
        <v>3300</v>
      </c>
      <c r="Q47" s="11" t="s">
        <v>13</v>
      </c>
      <c r="R47" s="11">
        <v>3550</v>
      </c>
      <c r="S47" s="11" t="s">
        <v>13</v>
      </c>
      <c r="T47" s="11">
        <v>3680</v>
      </c>
      <c r="U47" s="11" t="s">
        <v>13</v>
      </c>
      <c r="V47" s="11">
        <v>3800</v>
      </c>
      <c r="W47" s="11" t="s">
        <v>13</v>
      </c>
      <c r="X47" s="11">
        <v>3910</v>
      </c>
      <c r="Y47" s="11" t="s">
        <v>13</v>
      </c>
      <c r="Z47" s="11">
        <v>3950</v>
      </c>
      <c r="AA47" s="11" t="s">
        <v>13</v>
      </c>
      <c r="AB47" s="11">
        <v>4030</v>
      </c>
      <c r="AC47" s="11" t="s">
        <v>13</v>
      </c>
      <c r="AD47" s="11">
        <v>4130</v>
      </c>
      <c r="AE47" s="11" t="s">
        <v>13</v>
      </c>
      <c r="AF47" s="11">
        <v>4230</v>
      </c>
      <c r="AG47" s="11" t="s">
        <v>13</v>
      </c>
      <c r="AH47" s="11">
        <v>4400</v>
      </c>
      <c r="AI47" s="11" t="s">
        <v>13</v>
      </c>
      <c r="AJ47" s="11">
        <v>4550</v>
      </c>
      <c r="AK47" s="11" t="s">
        <v>13</v>
      </c>
      <c r="AL47" s="11">
        <v>4730</v>
      </c>
      <c r="AM47" s="11" t="s">
        <v>13</v>
      </c>
      <c r="AN47" s="11">
        <v>4850</v>
      </c>
      <c r="AO47" s="11" t="s">
        <v>13</v>
      </c>
      <c r="AP47" s="11">
        <v>4710</v>
      </c>
      <c r="AQ47" s="11" t="s">
        <v>13</v>
      </c>
      <c r="AR47" s="11">
        <v>5190</v>
      </c>
      <c r="AS47" s="11" t="s">
        <v>13</v>
      </c>
      <c r="AT47" s="11">
        <v>5500</v>
      </c>
      <c r="AU47" s="11" t="s">
        <v>13</v>
      </c>
      <c r="AV47" s="11" t="s">
        <v>77</v>
      </c>
      <c r="AW47" s="11" t="s">
        <v>13</v>
      </c>
      <c r="AX47" s="11" t="s">
        <v>77</v>
      </c>
      <c r="AY47" s="11" t="s">
        <v>13</v>
      </c>
    </row>
    <row r="48" spans="1:51" x14ac:dyDescent="0.25">
      <c r="A48" s="10" t="s">
        <v>81</v>
      </c>
      <c r="B48" s="12">
        <v>3670</v>
      </c>
      <c r="C48" s="12" t="s">
        <v>13</v>
      </c>
      <c r="D48" s="12">
        <v>3930</v>
      </c>
      <c r="E48" s="12" t="s">
        <v>13</v>
      </c>
      <c r="F48" s="12">
        <v>4190</v>
      </c>
      <c r="G48" s="12" t="s">
        <v>13</v>
      </c>
      <c r="H48" s="12">
        <v>4390</v>
      </c>
      <c r="I48" s="12" t="s">
        <v>13</v>
      </c>
      <c r="J48" s="12">
        <v>4700</v>
      </c>
      <c r="K48" s="12" t="s">
        <v>13</v>
      </c>
      <c r="L48" s="12">
        <v>4990</v>
      </c>
      <c r="M48" s="12" t="s">
        <v>13</v>
      </c>
      <c r="N48" s="12">
        <v>5200</v>
      </c>
      <c r="O48" s="12" t="s">
        <v>13</v>
      </c>
      <c r="P48" s="12">
        <v>5630</v>
      </c>
      <c r="Q48" s="12" t="s">
        <v>13</v>
      </c>
      <c r="R48" s="12">
        <v>5950</v>
      </c>
      <c r="S48" s="12" t="s">
        <v>13</v>
      </c>
      <c r="T48" s="12">
        <v>5790</v>
      </c>
      <c r="U48" s="12" t="s">
        <v>13</v>
      </c>
      <c r="V48" s="12">
        <v>5900</v>
      </c>
      <c r="W48" s="12" t="s">
        <v>13</v>
      </c>
      <c r="X48" s="12">
        <v>5950</v>
      </c>
      <c r="Y48" s="12" t="s">
        <v>13</v>
      </c>
      <c r="Z48" s="12">
        <v>5950</v>
      </c>
      <c r="AA48" s="12" t="s">
        <v>13</v>
      </c>
      <c r="AB48" s="12">
        <v>6010</v>
      </c>
      <c r="AC48" s="12" t="s">
        <v>13</v>
      </c>
      <c r="AD48" s="12">
        <v>5930</v>
      </c>
      <c r="AE48" s="12" t="s">
        <v>13</v>
      </c>
      <c r="AF48" s="12">
        <v>6040</v>
      </c>
      <c r="AG48" s="12" t="s">
        <v>13</v>
      </c>
      <c r="AH48" s="12">
        <v>6250</v>
      </c>
      <c r="AI48" s="12" t="s">
        <v>13</v>
      </c>
      <c r="AJ48" s="12">
        <v>6430</v>
      </c>
      <c r="AK48" s="12" t="s">
        <v>13</v>
      </c>
      <c r="AL48" s="12">
        <v>6770</v>
      </c>
      <c r="AM48" s="12" t="s">
        <v>13</v>
      </c>
      <c r="AN48" s="12">
        <v>7130</v>
      </c>
      <c r="AO48" s="12" t="s">
        <v>13</v>
      </c>
      <c r="AP48" s="12">
        <v>7110</v>
      </c>
      <c r="AQ48" s="12" t="s">
        <v>13</v>
      </c>
      <c r="AR48" s="12">
        <v>7740</v>
      </c>
      <c r="AS48" s="12" t="s">
        <v>13</v>
      </c>
      <c r="AT48" s="12">
        <v>8150</v>
      </c>
      <c r="AU48" s="12" t="s">
        <v>44</v>
      </c>
      <c r="AV48" s="12">
        <v>8520</v>
      </c>
      <c r="AW48" s="12" t="s">
        <v>44</v>
      </c>
      <c r="AX48" s="12">
        <v>8900</v>
      </c>
      <c r="AY48" s="12" t="s">
        <v>44</v>
      </c>
    </row>
    <row r="49" spans="1:51" x14ac:dyDescent="0.25">
      <c r="A49" s="10" t="s">
        <v>82</v>
      </c>
      <c r="B49" s="11">
        <v>3970</v>
      </c>
      <c r="C49" s="11" t="s">
        <v>13</v>
      </c>
      <c r="D49" s="11">
        <v>3690</v>
      </c>
      <c r="E49" s="11" t="s">
        <v>13</v>
      </c>
      <c r="F49" s="11">
        <v>3880</v>
      </c>
      <c r="G49" s="11" t="s">
        <v>13</v>
      </c>
      <c r="H49" s="11">
        <v>4060</v>
      </c>
      <c r="I49" s="11" t="s">
        <v>13</v>
      </c>
      <c r="J49" s="11">
        <v>4400</v>
      </c>
      <c r="K49" s="11" t="s">
        <v>13</v>
      </c>
      <c r="L49" s="11">
        <v>4740</v>
      </c>
      <c r="M49" s="11" t="s">
        <v>13</v>
      </c>
      <c r="N49" s="11">
        <v>5010</v>
      </c>
      <c r="O49" s="11" t="s">
        <v>13</v>
      </c>
      <c r="P49" s="11">
        <v>5190</v>
      </c>
      <c r="Q49" s="11" t="s">
        <v>13</v>
      </c>
      <c r="R49" s="11">
        <v>5170</v>
      </c>
      <c r="S49" s="11" t="s">
        <v>13</v>
      </c>
      <c r="T49" s="11">
        <v>4850</v>
      </c>
      <c r="U49" s="11" t="s">
        <v>13</v>
      </c>
      <c r="V49" s="11">
        <v>5180</v>
      </c>
      <c r="W49" s="11" t="s">
        <v>13</v>
      </c>
      <c r="X49" s="11">
        <v>5680</v>
      </c>
      <c r="Y49" s="11" t="s">
        <v>13</v>
      </c>
      <c r="Z49" s="11">
        <v>5880</v>
      </c>
      <c r="AA49" s="11" t="s">
        <v>13</v>
      </c>
      <c r="AB49" s="11">
        <v>6290</v>
      </c>
      <c r="AC49" s="11" t="s">
        <v>13</v>
      </c>
      <c r="AD49" s="11">
        <v>6510</v>
      </c>
      <c r="AE49" s="11" t="s">
        <v>13</v>
      </c>
      <c r="AF49" s="11">
        <v>6820</v>
      </c>
      <c r="AG49" s="11" t="s">
        <v>13</v>
      </c>
      <c r="AH49" s="11">
        <v>6950</v>
      </c>
      <c r="AI49" s="11" t="s">
        <v>13</v>
      </c>
      <c r="AJ49" s="11">
        <v>7380</v>
      </c>
      <c r="AK49" s="11" t="s">
        <v>13</v>
      </c>
      <c r="AL49" s="11">
        <v>7500</v>
      </c>
      <c r="AM49" s="11" t="s">
        <v>13</v>
      </c>
      <c r="AN49" s="11">
        <v>7450</v>
      </c>
      <c r="AO49" s="11" t="s">
        <v>13</v>
      </c>
      <c r="AP49" s="11">
        <v>7520</v>
      </c>
      <c r="AQ49" s="11" t="s">
        <v>13</v>
      </c>
      <c r="AR49" s="11">
        <v>8300</v>
      </c>
      <c r="AS49" s="11" t="s">
        <v>13</v>
      </c>
      <c r="AT49" s="11">
        <v>8670</v>
      </c>
      <c r="AU49" s="11" t="s">
        <v>13</v>
      </c>
      <c r="AV49" s="11">
        <v>9080</v>
      </c>
      <c r="AW49" s="11" t="s">
        <v>13</v>
      </c>
      <c r="AX49" s="11" t="s">
        <v>77</v>
      </c>
      <c r="AY49" s="11" t="s">
        <v>13</v>
      </c>
    </row>
    <row r="51" spans="1:51" x14ac:dyDescent="0.25">
      <c r="A51" s="6" t="s">
        <v>83</v>
      </c>
    </row>
    <row r="52" spans="1:51" x14ac:dyDescent="0.25">
      <c r="A52" s="6" t="s">
        <v>77</v>
      </c>
      <c r="B52" s="4" t="s">
        <v>84</v>
      </c>
    </row>
    <row r="53" spans="1:51" x14ac:dyDescent="0.25">
      <c r="A53" s="6" t="s">
        <v>85</v>
      </c>
    </row>
    <row r="54" spans="1:51" x14ac:dyDescent="0.25">
      <c r="A54" s="6" t="s">
        <v>40</v>
      </c>
      <c r="B54" s="4" t="s">
        <v>86</v>
      </c>
    </row>
    <row r="55" spans="1:51" x14ac:dyDescent="0.25">
      <c r="A55" s="6" t="s">
        <v>51</v>
      </c>
      <c r="B55" s="4" t="s">
        <v>87</v>
      </c>
    </row>
    <row r="56" spans="1:51" x14ac:dyDescent="0.25">
      <c r="A56" s="6" t="s">
        <v>57</v>
      </c>
      <c r="B56" s="4" t="s">
        <v>88</v>
      </c>
    </row>
    <row r="57" spans="1:51" x14ac:dyDescent="0.25">
      <c r="A57" s="6" t="s">
        <v>44</v>
      </c>
      <c r="B57" s="4" t="s">
        <v>89</v>
      </c>
    </row>
  </sheetData>
  <mergeCells count="25">
    <mergeCell ref="L9:M9"/>
    <mergeCell ref="B9:C9"/>
    <mergeCell ref="D9:E9"/>
    <mergeCell ref="F9:G9"/>
    <mergeCell ref="H9:I9"/>
    <mergeCell ref="J9:K9"/>
    <mergeCell ref="AJ9:AK9"/>
    <mergeCell ref="N9:O9"/>
    <mergeCell ref="P9:Q9"/>
    <mergeCell ref="R9:S9"/>
    <mergeCell ref="T9:U9"/>
    <mergeCell ref="V9:W9"/>
    <mergeCell ref="X9:Y9"/>
    <mergeCell ref="Z9:AA9"/>
    <mergeCell ref="AB9:AC9"/>
    <mergeCell ref="AD9:AE9"/>
    <mergeCell ref="AF9:AG9"/>
    <mergeCell ref="AH9:AI9"/>
    <mergeCell ref="AX9:AY9"/>
    <mergeCell ref="AL9:AM9"/>
    <mergeCell ref="AN9:AO9"/>
    <mergeCell ref="AP9:AQ9"/>
    <mergeCell ref="AR9:AS9"/>
    <mergeCell ref="AT9:AU9"/>
    <mergeCell ref="AV9:AW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6AC53-5459-4FD9-95AA-080C036AD13D}">
  <dimension ref="A1:Y73"/>
  <sheetViews>
    <sheetView workbookViewId="0">
      <pane xSplit="1" ySplit="9" topLeftCell="B10" activePane="bottomRight" state="frozen"/>
      <selection activeCell="V2" sqref="V2"/>
      <selection pane="topRight" activeCell="V2" sqref="V2"/>
      <selection pane="bottomLeft" activeCell="V2" sqref="V2"/>
      <selection pane="bottomRight" activeCell="V2" sqref="V2"/>
    </sheetView>
  </sheetViews>
  <sheetFormatPr baseColWidth="10" defaultColWidth="9.140625" defaultRowHeight="11.45" customHeight="1" x14ac:dyDescent="0.25"/>
  <cols>
    <col min="1" max="1" width="29.85546875" style="5" customWidth="1"/>
    <col min="2" max="2" width="10" style="5" customWidth="1"/>
    <col min="3" max="3" width="5" style="5" customWidth="1"/>
    <col min="4" max="4" width="10" style="5" customWidth="1"/>
    <col min="5" max="5" width="5" style="5" customWidth="1"/>
    <col min="6" max="6" width="10" style="5" customWidth="1"/>
    <col min="7" max="7" width="5" style="5" customWidth="1"/>
    <col min="8" max="8" width="10" style="5" customWidth="1"/>
    <col min="9" max="9" width="5" style="5" customWidth="1"/>
    <col min="10" max="10" width="10" style="5" customWidth="1"/>
    <col min="11" max="11" width="5" style="5" customWidth="1"/>
    <col min="12" max="12" width="10" style="5" customWidth="1"/>
    <col min="13" max="13" width="5" style="5" customWidth="1"/>
    <col min="14" max="14" width="10" style="5" customWidth="1"/>
    <col min="15" max="15" width="5" style="5" customWidth="1"/>
    <col min="16" max="16" width="10" style="5" customWidth="1"/>
    <col min="17" max="17" width="5" style="5" customWidth="1"/>
    <col min="18" max="18" width="10" style="5" customWidth="1"/>
    <col min="19" max="19" width="5" style="5" customWidth="1"/>
    <col min="20" max="20" width="10" style="5" customWidth="1"/>
    <col min="21" max="21" width="5" style="5" customWidth="1"/>
    <col min="22" max="22" width="10" style="5" customWidth="1"/>
    <col min="23" max="23" width="5" style="5" customWidth="1"/>
    <col min="24" max="24" width="10" style="5" customWidth="1"/>
    <col min="25" max="25" width="5" style="5" customWidth="1"/>
    <col min="26" max="16384" width="9.140625" style="5"/>
  </cols>
  <sheetData>
    <row r="1" spans="1:25" x14ac:dyDescent="0.25">
      <c r="A1" s="4" t="s">
        <v>99</v>
      </c>
    </row>
    <row r="2" spans="1:25" x14ac:dyDescent="0.25">
      <c r="A2" s="4" t="s">
        <v>1</v>
      </c>
      <c r="B2" s="6" t="s">
        <v>100</v>
      </c>
    </row>
    <row r="3" spans="1:25" x14ac:dyDescent="0.25">
      <c r="A3" s="4" t="s">
        <v>3</v>
      </c>
      <c r="B3" s="4" t="s">
        <v>101</v>
      </c>
    </row>
    <row r="4" spans="1:25" x14ac:dyDescent="0.25"/>
    <row r="5" spans="1:25" x14ac:dyDescent="0.25">
      <c r="A5" s="6" t="s">
        <v>5</v>
      </c>
      <c r="C5" s="4" t="s">
        <v>6</v>
      </c>
    </row>
    <row r="6" spans="1:25" x14ac:dyDescent="0.25">
      <c r="A6" s="6" t="s">
        <v>102</v>
      </c>
      <c r="C6" s="4" t="s">
        <v>103</v>
      </c>
    </row>
    <row r="7" spans="1:25" x14ac:dyDescent="0.25">
      <c r="A7" s="5">
        <v>1</v>
      </c>
      <c r="B7" s="5">
        <f>A7+1</f>
        <v>2</v>
      </c>
      <c r="C7" s="5">
        <f t="shared" ref="C7:X7" si="0">B7+1</f>
        <v>3</v>
      </c>
      <c r="D7" s="5">
        <f t="shared" si="0"/>
        <v>4</v>
      </c>
      <c r="E7" s="5">
        <f t="shared" si="0"/>
        <v>5</v>
      </c>
      <c r="F7" s="5">
        <f t="shared" si="0"/>
        <v>6</v>
      </c>
      <c r="G7" s="5">
        <f t="shared" si="0"/>
        <v>7</v>
      </c>
      <c r="H7" s="5">
        <f t="shared" si="0"/>
        <v>8</v>
      </c>
      <c r="I7" s="5">
        <f t="shared" si="0"/>
        <v>9</v>
      </c>
      <c r="J7" s="5">
        <f t="shared" si="0"/>
        <v>10</v>
      </c>
      <c r="K7" s="5">
        <f t="shared" si="0"/>
        <v>11</v>
      </c>
      <c r="L7" s="5">
        <f t="shared" si="0"/>
        <v>12</v>
      </c>
      <c r="M7" s="5">
        <f t="shared" si="0"/>
        <v>13</v>
      </c>
      <c r="N7" s="5">
        <f t="shared" si="0"/>
        <v>14</v>
      </c>
      <c r="O7" s="5">
        <f t="shared" si="0"/>
        <v>15</v>
      </c>
      <c r="P7" s="5">
        <f t="shared" si="0"/>
        <v>16</v>
      </c>
      <c r="Q7" s="5">
        <f t="shared" si="0"/>
        <v>17</v>
      </c>
      <c r="R7" s="5">
        <f t="shared" si="0"/>
        <v>18</v>
      </c>
      <c r="S7" s="5">
        <f t="shared" si="0"/>
        <v>19</v>
      </c>
      <c r="T7" s="5">
        <f t="shared" si="0"/>
        <v>20</v>
      </c>
      <c r="U7" s="5">
        <f t="shared" si="0"/>
        <v>21</v>
      </c>
      <c r="V7" s="5">
        <f t="shared" si="0"/>
        <v>22</v>
      </c>
      <c r="W7" s="5">
        <f t="shared" si="0"/>
        <v>23</v>
      </c>
      <c r="X7" s="5">
        <f t="shared" si="0"/>
        <v>24</v>
      </c>
    </row>
    <row r="8" spans="1:25" x14ac:dyDescent="0.25">
      <c r="A8" s="7" t="s">
        <v>11</v>
      </c>
      <c r="B8" s="143" t="s">
        <v>26</v>
      </c>
      <c r="C8" s="143" t="s">
        <v>13</v>
      </c>
      <c r="D8" s="143" t="s">
        <v>27</v>
      </c>
      <c r="E8" s="143" t="s">
        <v>13</v>
      </c>
      <c r="F8" s="143" t="s">
        <v>28</v>
      </c>
      <c r="G8" s="143" t="s">
        <v>13</v>
      </c>
      <c r="H8" s="143" t="s">
        <v>29</v>
      </c>
      <c r="I8" s="143" t="s">
        <v>13</v>
      </c>
      <c r="J8" s="143" t="s">
        <v>30</v>
      </c>
      <c r="K8" s="143" t="s">
        <v>13</v>
      </c>
      <c r="L8" s="143" t="s">
        <v>31</v>
      </c>
      <c r="M8" s="143" t="s">
        <v>13</v>
      </c>
      <c r="N8" s="143" t="s">
        <v>32</v>
      </c>
      <c r="O8" s="143" t="s">
        <v>13</v>
      </c>
      <c r="P8" s="143" t="s">
        <v>33</v>
      </c>
      <c r="Q8" s="143" t="s">
        <v>13</v>
      </c>
      <c r="R8" s="143" t="s">
        <v>34</v>
      </c>
      <c r="S8" s="143" t="s">
        <v>13</v>
      </c>
      <c r="T8" s="143" t="s">
        <v>35</v>
      </c>
      <c r="U8" s="143" t="s">
        <v>13</v>
      </c>
      <c r="V8" s="143" t="s">
        <v>36</v>
      </c>
      <c r="W8" s="143" t="s">
        <v>13</v>
      </c>
      <c r="X8" s="143" t="s">
        <v>37</v>
      </c>
      <c r="Y8" s="143" t="s">
        <v>13</v>
      </c>
    </row>
    <row r="9" spans="1:25" x14ac:dyDescent="0.25">
      <c r="A9" s="8" t="s">
        <v>38</v>
      </c>
      <c r="B9" s="9" t="s">
        <v>13</v>
      </c>
      <c r="C9" s="9" t="s">
        <v>13</v>
      </c>
      <c r="D9" s="9" t="s">
        <v>13</v>
      </c>
      <c r="E9" s="9" t="s">
        <v>13</v>
      </c>
      <c r="F9" s="9" t="s">
        <v>13</v>
      </c>
      <c r="G9" s="9" t="s">
        <v>13</v>
      </c>
      <c r="H9" s="9" t="s">
        <v>13</v>
      </c>
      <c r="I9" s="9" t="s">
        <v>13</v>
      </c>
      <c r="J9" s="9" t="s">
        <v>13</v>
      </c>
      <c r="K9" s="9" t="s">
        <v>13</v>
      </c>
      <c r="L9" s="9" t="s">
        <v>13</v>
      </c>
      <c r="M9" s="9" t="s">
        <v>13</v>
      </c>
      <c r="N9" s="9" t="s">
        <v>13</v>
      </c>
      <c r="O9" s="9" t="s">
        <v>13</v>
      </c>
      <c r="P9" s="9" t="s">
        <v>13</v>
      </c>
      <c r="Q9" s="9" t="s">
        <v>13</v>
      </c>
      <c r="R9" s="9" t="s">
        <v>13</v>
      </c>
      <c r="S9" s="9" t="s">
        <v>13</v>
      </c>
      <c r="T9" s="9" t="s">
        <v>13</v>
      </c>
      <c r="U9" s="9" t="s">
        <v>13</v>
      </c>
      <c r="V9" s="9" t="s">
        <v>13</v>
      </c>
      <c r="W9" s="9" t="s">
        <v>13</v>
      </c>
      <c r="X9" s="9" t="s">
        <v>13</v>
      </c>
      <c r="Y9" s="9" t="s">
        <v>13</v>
      </c>
    </row>
    <row r="10" spans="1:25" x14ac:dyDescent="0.25">
      <c r="A10" s="10" t="s">
        <v>39</v>
      </c>
      <c r="B10" s="12">
        <v>441742959</v>
      </c>
      <c r="C10" s="12" t="s">
        <v>40</v>
      </c>
      <c r="D10" s="12">
        <v>442266046</v>
      </c>
      <c r="E10" s="12" t="s">
        <v>104</v>
      </c>
      <c r="F10" s="12">
        <v>442911027</v>
      </c>
      <c r="G10" s="12" t="s">
        <v>104</v>
      </c>
      <c r="H10" s="12">
        <v>443987823</v>
      </c>
      <c r="I10" s="12" t="s">
        <v>57</v>
      </c>
      <c r="J10" s="12">
        <v>444655529</v>
      </c>
      <c r="K10" s="12" t="s">
        <v>104</v>
      </c>
      <c r="L10" s="12">
        <v>445287011</v>
      </c>
      <c r="M10" s="12" t="s">
        <v>57</v>
      </c>
      <c r="N10" s="12">
        <v>446135629</v>
      </c>
      <c r="O10" s="12" t="s">
        <v>40</v>
      </c>
      <c r="P10" s="12">
        <v>447015600</v>
      </c>
      <c r="Q10" s="12" t="s">
        <v>57</v>
      </c>
      <c r="R10" s="12">
        <v>445872542</v>
      </c>
      <c r="S10" s="12" t="s">
        <v>40</v>
      </c>
      <c r="T10" s="12">
        <v>445972024</v>
      </c>
      <c r="U10" s="12" t="s">
        <v>57</v>
      </c>
      <c r="V10" s="12">
        <v>447695350</v>
      </c>
      <c r="W10" s="12" t="s">
        <v>105</v>
      </c>
      <c r="X10" s="12">
        <v>449306184</v>
      </c>
      <c r="Y10" s="12" t="s">
        <v>106</v>
      </c>
    </row>
    <row r="11" spans="1:25" x14ac:dyDescent="0.25">
      <c r="A11" s="10" t="s">
        <v>41</v>
      </c>
      <c r="B11" s="11">
        <v>340887898</v>
      </c>
      <c r="C11" s="11" t="s">
        <v>13</v>
      </c>
      <c r="D11" s="11">
        <v>341548691</v>
      </c>
      <c r="E11" s="11" t="s">
        <v>104</v>
      </c>
      <c r="F11" s="11">
        <v>342243873</v>
      </c>
      <c r="G11" s="11" t="s">
        <v>104</v>
      </c>
      <c r="H11" s="11">
        <v>343429507</v>
      </c>
      <c r="I11" s="11" t="s">
        <v>13</v>
      </c>
      <c r="J11" s="11">
        <v>344126499</v>
      </c>
      <c r="K11" s="11" t="s">
        <v>40</v>
      </c>
      <c r="L11" s="11">
        <v>344794283</v>
      </c>
      <c r="M11" s="11" t="s">
        <v>13</v>
      </c>
      <c r="N11" s="11">
        <v>345697844</v>
      </c>
      <c r="O11" s="11" t="s">
        <v>40</v>
      </c>
      <c r="P11" s="11">
        <v>346625682</v>
      </c>
      <c r="Q11" s="11" t="s">
        <v>13</v>
      </c>
      <c r="R11" s="11">
        <v>346699769</v>
      </c>
      <c r="S11" s="11" t="s">
        <v>13</v>
      </c>
      <c r="T11" s="11">
        <v>347104468</v>
      </c>
      <c r="U11" s="11" t="s">
        <v>13</v>
      </c>
      <c r="V11" s="11">
        <v>348557873</v>
      </c>
      <c r="W11" s="11" t="s">
        <v>107</v>
      </c>
      <c r="X11" s="11">
        <v>350174019</v>
      </c>
      <c r="Y11" s="11" t="s">
        <v>44</v>
      </c>
    </row>
    <row r="12" spans="1:25" x14ac:dyDescent="0.25">
      <c r="A12" s="10" t="s">
        <v>42</v>
      </c>
      <c r="B12" s="12">
        <v>336640095</v>
      </c>
      <c r="C12" s="12" t="s">
        <v>13</v>
      </c>
      <c r="D12" s="12">
        <v>337331059</v>
      </c>
      <c r="E12" s="12" t="s">
        <v>104</v>
      </c>
      <c r="F12" s="12">
        <v>338062958</v>
      </c>
      <c r="G12" s="12" t="s">
        <v>104</v>
      </c>
      <c r="H12" s="12">
        <v>339298392</v>
      </c>
      <c r="I12" s="12" t="s">
        <v>13</v>
      </c>
      <c r="J12" s="12">
        <v>340047730</v>
      </c>
      <c r="K12" s="12" t="s">
        <v>40</v>
      </c>
      <c r="L12" s="12">
        <v>340779942</v>
      </c>
      <c r="M12" s="12" t="s">
        <v>13</v>
      </c>
      <c r="N12" s="12">
        <v>341729168</v>
      </c>
      <c r="O12" s="12" t="s">
        <v>40</v>
      </c>
      <c r="P12" s="12">
        <v>342692171</v>
      </c>
      <c r="Q12" s="12" t="s">
        <v>13</v>
      </c>
      <c r="R12" s="12">
        <v>342806743</v>
      </c>
      <c r="S12" s="12" t="s">
        <v>13</v>
      </c>
      <c r="T12" s="12">
        <v>343242163</v>
      </c>
      <c r="U12" s="12" t="s">
        <v>13</v>
      </c>
      <c r="V12" s="12">
        <v>344706979</v>
      </c>
      <c r="W12" s="12" t="s">
        <v>107</v>
      </c>
      <c r="X12" s="12">
        <v>346312052</v>
      </c>
      <c r="Y12" s="12" t="s">
        <v>44</v>
      </c>
    </row>
    <row r="13" spans="1:25" x14ac:dyDescent="0.25">
      <c r="A13" s="10" t="s">
        <v>43</v>
      </c>
      <c r="B13" s="11">
        <v>11137974</v>
      </c>
      <c r="C13" s="11" t="s">
        <v>13</v>
      </c>
      <c r="D13" s="11">
        <v>11180840</v>
      </c>
      <c r="E13" s="11" t="s">
        <v>13</v>
      </c>
      <c r="F13" s="11">
        <v>11237274</v>
      </c>
      <c r="G13" s="11" t="s">
        <v>13</v>
      </c>
      <c r="H13" s="11">
        <v>11311117</v>
      </c>
      <c r="I13" s="11" t="s">
        <v>13</v>
      </c>
      <c r="J13" s="11">
        <v>11351727</v>
      </c>
      <c r="K13" s="11" t="s">
        <v>13</v>
      </c>
      <c r="L13" s="11">
        <v>11398589</v>
      </c>
      <c r="M13" s="11" t="s">
        <v>13</v>
      </c>
      <c r="N13" s="11">
        <v>11455519</v>
      </c>
      <c r="O13" s="11" t="s">
        <v>13</v>
      </c>
      <c r="P13" s="11">
        <v>11522440</v>
      </c>
      <c r="Q13" s="11" t="s">
        <v>13</v>
      </c>
      <c r="R13" s="11">
        <v>11554767</v>
      </c>
      <c r="S13" s="11" t="s">
        <v>13</v>
      </c>
      <c r="T13" s="11">
        <v>11617623</v>
      </c>
      <c r="U13" s="11" t="s">
        <v>13</v>
      </c>
      <c r="V13" s="11">
        <v>11742796</v>
      </c>
      <c r="W13" s="11" t="s">
        <v>13</v>
      </c>
      <c r="X13" s="11">
        <v>11817096</v>
      </c>
      <c r="Y13" s="11" t="s">
        <v>13</v>
      </c>
    </row>
    <row r="14" spans="1:25" x14ac:dyDescent="0.25">
      <c r="A14" s="10" t="s">
        <v>45</v>
      </c>
      <c r="B14" s="12">
        <v>7202556</v>
      </c>
      <c r="C14" s="12" t="s">
        <v>13</v>
      </c>
      <c r="D14" s="12">
        <v>7117453</v>
      </c>
      <c r="E14" s="12" t="s">
        <v>13</v>
      </c>
      <c r="F14" s="12">
        <v>7029690</v>
      </c>
      <c r="G14" s="12" t="s">
        <v>13</v>
      </c>
      <c r="H14" s="12">
        <v>6938759</v>
      </c>
      <c r="I14" s="12" t="s">
        <v>13</v>
      </c>
      <c r="J14" s="12">
        <v>6849518</v>
      </c>
      <c r="K14" s="12" t="s">
        <v>13</v>
      </c>
      <c r="L14" s="12">
        <v>6757418</v>
      </c>
      <c r="M14" s="12" t="s">
        <v>13</v>
      </c>
      <c r="N14" s="12">
        <v>6664177</v>
      </c>
      <c r="O14" s="12" t="s">
        <v>13</v>
      </c>
      <c r="P14" s="12">
        <v>6569275</v>
      </c>
      <c r="Q14" s="12" t="s">
        <v>13</v>
      </c>
      <c r="R14" s="12">
        <v>6532117</v>
      </c>
      <c r="S14" s="12" t="s">
        <v>13</v>
      </c>
      <c r="T14" s="12">
        <v>6482484</v>
      </c>
      <c r="U14" s="12" t="s">
        <v>13</v>
      </c>
      <c r="V14" s="12">
        <v>6447710</v>
      </c>
      <c r="W14" s="12" t="s">
        <v>13</v>
      </c>
      <c r="X14" s="12">
        <v>6445481</v>
      </c>
      <c r="Y14" s="12" t="s">
        <v>13</v>
      </c>
    </row>
    <row r="15" spans="1:25" x14ac:dyDescent="0.25">
      <c r="A15" s="10" t="s">
        <v>46</v>
      </c>
      <c r="B15" s="11">
        <v>10516125</v>
      </c>
      <c r="C15" s="11" t="s">
        <v>13</v>
      </c>
      <c r="D15" s="11">
        <v>10512419</v>
      </c>
      <c r="E15" s="11" t="s">
        <v>13</v>
      </c>
      <c r="F15" s="11">
        <v>10538275</v>
      </c>
      <c r="G15" s="11" t="s">
        <v>13</v>
      </c>
      <c r="H15" s="11">
        <v>10553843</v>
      </c>
      <c r="I15" s="11" t="s">
        <v>13</v>
      </c>
      <c r="J15" s="11">
        <v>10578820</v>
      </c>
      <c r="K15" s="11" t="s">
        <v>13</v>
      </c>
      <c r="L15" s="11">
        <v>10610055</v>
      </c>
      <c r="M15" s="11" t="s">
        <v>13</v>
      </c>
      <c r="N15" s="11">
        <v>10649800</v>
      </c>
      <c r="O15" s="11" t="s">
        <v>13</v>
      </c>
      <c r="P15" s="11">
        <v>10693939</v>
      </c>
      <c r="Q15" s="11" t="s">
        <v>13</v>
      </c>
      <c r="R15" s="11">
        <v>10494836</v>
      </c>
      <c r="S15" s="11" t="s">
        <v>40</v>
      </c>
      <c r="T15" s="11">
        <v>10516707</v>
      </c>
      <c r="U15" s="11" t="s">
        <v>13</v>
      </c>
      <c r="V15" s="11">
        <v>10827529</v>
      </c>
      <c r="W15" s="11" t="s">
        <v>13</v>
      </c>
      <c r="X15" s="11">
        <v>10900555</v>
      </c>
      <c r="Y15" s="11" t="s">
        <v>13</v>
      </c>
    </row>
    <row r="16" spans="1:25" x14ac:dyDescent="0.25">
      <c r="A16" s="10" t="s">
        <v>47</v>
      </c>
      <c r="B16" s="12">
        <v>5602628</v>
      </c>
      <c r="C16" s="12" t="s">
        <v>13</v>
      </c>
      <c r="D16" s="12">
        <v>5627235</v>
      </c>
      <c r="E16" s="12" t="s">
        <v>13</v>
      </c>
      <c r="F16" s="12">
        <v>5659715</v>
      </c>
      <c r="G16" s="12" t="s">
        <v>13</v>
      </c>
      <c r="H16" s="12">
        <v>5707251</v>
      </c>
      <c r="I16" s="12" t="s">
        <v>13</v>
      </c>
      <c r="J16" s="12">
        <v>5748769</v>
      </c>
      <c r="K16" s="12" t="s">
        <v>13</v>
      </c>
      <c r="L16" s="12">
        <v>5781190</v>
      </c>
      <c r="M16" s="12" t="s">
        <v>13</v>
      </c>
      <c r="N16" s="12">
        <v>5806081</v>
      </c>
      <c r="O16" s="12" t="s">
        <v>13</v>
      </c>
      <c r="P16" s="12">
        <v>5822763</v>
      </c>
      <c r="Q16" s="12" t="s">
        <v>13</v>
      </c>
      <c r="R16" s="12">
        <v>5840045</v>
      </c>
      <c r="S16" s="12" t="s">
        <v>13</v>
      </c>
      <c r="T16" s="12">
        <v>5873420</v>
      </c>
      <c r="U16" s="12" t="s">
        <v>13</v>
      </c>
      <c r="V16" s="12">
        <v>5932654</v>
      </c>
      <c r="W16" s="12" t="s">
        <v>13</v>
      </c>
      <c r="X16" s="12">
        <v>5961249</v>
      </c>
      <c r="Y16" s="12" t="s">
        <v>13</v>
      </c>
    </row>
    <row r="17" spans="1:25" x14ac:dyDescent="0.25">
      <c r="A17" s="10" t="s">
        <v>48</v>
      </c>
      <c r="B17" s="11">
        <v>80523746</v>
      </c>
      <c r="C17" s="11" t="s">
        <v>13</v>
      </c>
      <c r="D17" s="11">
        <v>80767463</v>
      </c>
      <c r="E17" s="11" t="s">
        <v>13</v>
      </c>
      <c r="F17" s="11">
        <v>81197537</v>
      </c>
      <c r="G17" s="11" t="s">
        <v>13</v>
      </c>
      <c r="H17" s="11">
        <v>82175684</v>
      </c>
      <c r="I17" s="11" t="s">
        <v>13</v>
      </c>
      <c r="J17" s="11">
        <v>82521653</v>
      </c>
      <c r="K17" s="11" t="s">
        <v>13</v>
      </c>
      <c r="L17" s="11">
        <v>82792351</v>
      </c>
      <c r="M17" s="11" t="s">
        <v>13</v>
      </c>
      <c r="N17" s="11">
        <v>83019213</v>
      </c>
      <c r="O17" s="11" t="s">
        <v>13</v>
      </c>
      <c r="P17" s="11">
        <v>83166711</v>
      </c>
      <c r="Q17" s="11" t="s">
        <v>13</v>
      </c>
      <c r="R17" s="11">
        <v>83155031</v>
      </c>
      <c r="S17" s="11" t="s">
        <v>13</v>
      </c>
      <c r="T17" s="11">
        <v>83237124</v>
      </c>
      <c r="U17" s="11" t="s">
        <v>13</v>
      </c>
      <c r="V17" s="11">
        <v>83118501</v>
      </c>
      <c r="W17" s="11" t="s">
        <v>40</v>
      </c>
      <c r="X17" s="11">
        <v>83456045</v>
      </c>
      <c r="Y17" s="11" t="s">
        <v>13</v>
      </c>
    </row>
    <row r="18" spans="1:25" x14ac:dyDescent="0.25">
      <c r="A18" s="10" t="s">
        <v>49</v>
      </c>
      <c r="B18" s="12">
        <v>1320174</v>
      </c>
      <c r="C18" s="12" t="s">
        <v>13</v>
      </c>
      <c r="D18" s="12">
        <v>1315819</v>
      </c>
      <c r="E18" s="12" t="s">
        <v>13</v>
      </c>
      <c r="F18" s="12">
        <v>1314870</v>
      </c>
      <c r="G18" s="12" t="s">
        <v>40</v>
      </c>
      <c r="H18" s="12">
        <v>1315944</v>
      </c>
      <c r="I18" s="12" t="s">
        <v>13</v>
      </c>
      <c r="J18" s="12">
        <v>1315635</v>
      </c>
      <c r="K18" s="12" t="s">
        <v>13</v>
      </c>
      <c r="L18" s="12">
        <v>1319133</v>
      </c>
      <c r="M18" s="12" t="s">
        <v>13</v>
      </c>
      <c r="N18" s="12">
        <v>1324820</v>
      </c>
      <c r="O18" s="12" t="s">
        <v>13</v>
      </c>
      <c r="P18" s="12">
        <v>1328976</v>
      </c>
      <c r="Q18" s="12" t="s">
        <v>13</v>
      </c>
      <c r="R18" s="12">
        <v>1330068</v>
      </c>
      <c r="S18" s="12" t="s">
        <v>13</v>
      </c>
      <c r="T18" s="12">
        <v>1331796</v>
      </c>
      <c r="U18" s="12" t="s">
        <v>13</v>
      </c>
      <c r="V18" s="12">
        <v>1365884</v>
      </c>
      <c r="W18" s="12" t="s">
        <v>13</v>
      </c>
      <c r="X18" s="12">
        <v>1374687</v>
      </c>
      <c r="Y18" s="12" t="s">
        <v>13</v>
      </c>
    </row>
    <row r="19" spans="1:25" x14ac:dyDescent="0.25">
      <c r="A19" s="10" t="s">
        <v>50</v>
      </c>
      <c r="B19" s="11">
        <v>4609779</v>
      </c>
      <c r="C19" s="11" t="s">
        <v>13</v>
      </c>
      <c r="D19" s="11">
        <v>4637852</v>
      </c>
      <c r="E19" s="11" t="s">
        <v>13</v>
      </c>
      <c r="F19" s="11">
        <v>4677627</v>
      </c>
      <c r="G19" s="11" t="s">
        <v>13</v>
      </c>
      <c r="H19" s="11">
        <v>4726286</v>
      </c>
      <c r="I19" s="11" t="s">
        <v>13</v>
      </c>
      <c r="J19" s="11">
        <v>4799157</v>
      </c>
      <c r="K19" s="11" t="s">
        <v>13</v>
      </c>
      <c r="L19" s="11">
        <v>4855733</v>
      </c>
      <c r="M19" s="11" t="s">
        <v>13</v>
      </c>
      <c r="N19" s="11">
        <v>4940311</v>
      </c>
      <c r="O19" s="11" t="s">
        <v>13</v>
      </c>
      <c r="P19" s="11">
        <v>5012600</v>
      </c>
      <c r="Q19" s="11" t="s">
        <v>13</v>
      </c>
      <c r="R19" s="11">
        <v>5066893</v>
      </c>
      <c r="S19" s="11" t="s">
        <v>13</v>
      </c>
      <c r="T19" s="11">
        <v>5154277</v>
      </c>
      <c r="U19" s="11" t="s">
        <v>13</v>
      </c>
      <c r="V19" s="11">
        <v>5271395</v>
      </c>
      <c r="W19" s="11" t="s">
        <v>13</v>
      </c>
      <c r="X19" s="11">
        <v>5351681</v>
      </c>
      <c r="Y19" s="11" t="s">
        <v>13</v>
      </c>
    </row>
    <row r="20" spans="1:25" x14ac:dyDescent="0.25">
      <c r="A20" s="10" t="s">
        <v>52</v>
      </c>
      <c r="B20" s="12">
        <v>11003615</v>
      </c>
      <c r="C20" s="12" t="s">
        <v>13</v>
      </c>
      <c r="D20" s="12">
        <v>10926807</v>
      </c>
      <c r="E20" s="12" t="s">
        <v>13</v>
      </c>
      <c r="F20" s="12">
        <v>10858018</v>
      </c>
      <c r="G20" s="12" t="s">
        <v>13</v>
      </c>
      <c r="H20" s="12">
        <v>10783748</v>
      </c>
      <c r="I20" s="12" t="s">
        <v>13</v>
      </c>
      <c r="J20" s="12">
        <v>10768193</v>
      </c>
      <c r="K20" s="12" t="s">
        <v>13</v>
      </c>
      <c r="L20" s="12">
        <v>10741165</v>
      </c>
      <c r="M20" s="12" t="s">
        <v>13</v>
      </c>
      <c r="N20" s="12">
        <v>10724599</v>
      </c>
      <c r="O20" s="12" t="s">
        <v>13</v>
      </c>
      <c r="P20" s="12">
        <v>10718565</v>
      </c>
      <c r="Q20" s="12" t="s">
        <v>13</v>
      </c>
      <c r="R20" s="12">
        <v>10678632</v>
      </c>
      <c r="S20" s="12" t="s">
        <v>13</v>
      </c>
      <c r="T20" s="12">
        <v>10459782</v>
      </c>
      <c r="U20" s="12" t="s">
        <v>13</v>
      </c>
      <c r="V20" s="12">
        <v>10413982</v>
      </c>
      <c r="W20" s="12" t="s">
        <v>13</v>
      </c>
      <c r="X20" s="12">
        <v>10400720</v>
      </c>
      <c r="Y20" s="12" t="s">
        <v>13</v>
      </c>
    </row>
    <row r="21" spans="1:25" x14ac:dyDescent="0.25">
      <c r="A21" s="10" t="s">
        <v>53</v>
      </c>
      <c r="B21" s="11">
        <v>46712650</v>
      </c>
      <c r="C21" s="11" t="s">
        <v>13</v>
      </c>
      <c r="D21" s="11">
        <v>46495744</v>
      </c>
      <c r="E21" s="11" t="s">
        <v>13</v>
      </c>
      <c r="F21" s="11">
        <v>46425722</v>
      </c>
      <c r="G21" s="11" t="s">
        <v>13</v>
      </c>
      <c r="H21" s="11">
        <v>46418884</v>
      </c>
      <c r="I21" s="11" t="s">
        <v>13</v>
      </c>
      <c r="J21" s="11">
        <v>46497393</v>
      </c>
      <c r="K21" s="11" t="s">
        <v>13</v>
      </c>
      <c r="L21" s="11">
        <v>46645070</v>
      </c>
      <c r="M21" s="11" t="s">
        <v>13</v>
      </c>
      <c r="N21" s="11">
        <v>46918951</v>
      </c>
      <c r="O21" s="11" t="s">
        <v>13</v>
      </c>
      <c r="P21" s="11">
        <v>47318050</v>
      </c>
      <c r="Q21" s="11" t="s">
        <v>13</v>
      </c>
      <c r="R21" s="11">
        <v>47400798</v>
      </c>
      <c r="S21" s="11" t="s">
        <v>13</v>
      </c>
      <c r="T21" s="11">
        <v>47486843</v>
      </c>
      <c r="U21" s="11" t="s">
        <v>13</v>
      </c>
      <c r="V21" s="11">
        <v>48085361</v>
      </c>
      <c r="W21" s="11" t="s">
        <v>13</v>
      </c>
      <c r="X21" s="11">
        <v>48619695</v>
      </c>
      <c r="Y21" s="11" t="s">
        <v>13</v>
      </c>
    </row>
    <row r="22" spans="1:25" x14ac:dyDescent="0.25">
      <c r="A22" s="10" t="s">
        <v>54</v>
      </c>
      <c r="B22" s="12">
        <v>65600350</v>
      </c>
      <c r="C22" s="12" t="s">
        <v>13</v>
      </c>
      <c r="D22" s="12">
        <v>66165980</v>
      </c>
      <c r="E22" s="12" t="s">
        <v>40</v>
      </c>
      <c r="F22" s="12">
        <v>66458153</v>
      </c>
      <c r="G22" s="12" t="s">
        <v>13</v>
      </c>
      <c r="H22" s="12">
        <v>66638391</v>
      </c>
      <c r="I22" s="12" t="s">
        <v>13</v>
      </c>
      <c r="J22" s="12">
        <v>66809816</v>
      </c>
      <c r="K22" s="12" t="s">
        <v>13</v>
      </c>
      <c r="L22" s="12">
        <v>67026224</v>
      </c>
      <c r="M22" s="12" t="s">
        <v>13</v>
      </c>
      <c r="N22" s="12">
        <v>67290471</v>
      </c>
      <c r="O22" s="12" t="s">
        <v>13</v>
      </c>
      <c r="P22" s="12">
        <v>67473651</v>
      </c>
      <c r="Q22" s="12" t="s">
        <v>13</v>
      </c>
      <c r="R22" s="12">
        <v>67728568</v>
      </c>
      <c r="S22" s="12" t="s">
        <v>13</v>
      </c>
      <c r="T22" s="12">
        <v>68091703</v>
      </c>
      <c r="U22" s="12" t="s">
        <v>13</v>
      </c>
      <c r="V22" s="12">
        <v>68277210</v>
      </c>
      <c r="W22" s="12" t="s">
        <v>44</v>
      </c>
      <c r="X22" s="12">
        <v>68467362</v>
      </c>
      <c r="Y22" s="12" t="s">
        <v>44</v>
      </c>
    </row>
    <row r="23" spans="1:25" x14ac:dyDescent="0.25">
      <c r="A23" s="10" t="s">
        <v>108</v>
      </c>
      <c r="B23" s="11">
        <v>63697865</v>
      </c>
      <c r="C23" s="11" t="s">
        <v>13</v>
      </c>
      <c r="D23" s="11" t="s">
        <v>77</v>
      </c>
      <c r="E23" s="11" t="s">
        <v>13</v>
      </c>
      <c r="F23" s="11" t="s">
        <v>77</v>
      </c>
      <c r="G23" s="11" t="s">
        <v>13</v>
      </c>
      <c r="H23" s="11" t="s">
        <v>77</v>
      </c>
      <c r="I23" s="11" t="s">
        <v>13</v>
      </c>
      <c r="J23" s="11" t="s">
        <v>77</v>
      </c>
      <c r="K23" s="11" t="s">
        <v>13</v>
      </c>
      <c r="L23" s="11" t="s">
        <v>77</v>
      </c>
      <c r="M23" s="11" t="s">
        <v>13</v>
      </c>
      <c r="N23" s="11" t="s">
        <v>77</v>
      </c>
      <c r="O23" s="11" t="s">
        <v>13</v>
      </c>
      <c r="P23" s="11" t="s">
        <v>77</v>
      </c>
      <c r="Q23" s="11" t="s">
        <v>13</v>
      </c>
      <c r="R23" s="11" t="s">
        <v>77</v>
      </c>
      <c r="S23" s="11" t="s">
        <v>13</v>
      </c>
      <c r="T23" s="11" t="s">
        <v>77</v>
      </c>
      <c r="U23" s="11" t="s">
        <v>13</v>
      </c>
      <c r="V23" s="11" t="s">
        <v>77</v>
      </c>
      <c r="W23" s="11" t="s">
        <v>13</v>
      </c>
      <c r="X23" s="11" t="s">
        <v>77</v>
      </c>
      <c r="Y23" s="11" t="s">
        <v>13</v>
      </c>
    </row>
    <row r="24" spans="1:25" x14ac:dyDescent="0.25">
      <c r="A24" s="10" t="s">
        <v>55</v>
      </c>
      <c r="B24" s="12">
        <v>4247803</v>
      </c>
      <c r="C24" s="12" t="s">
        <v>13</v>
      </c>
      <c r="D24" s="12">
        <v>4217632</v>
      </c>
      <c r="E24" s="12" t="s">
        <v>13</v>
      </c>
      <c r="F24" s="12">
        <v>4180915</v>
      </c>
      <c r="G24" s="12" t="s">
        <v>13</v>
      </c>
      <c r="H24" s="12">
        <v>4131115</v>
      </c>
      <c r="I24" s="12" t="s">
        <v>13</v>
      </c>
      <c r="J24" s="12">
        <v>4078769</v>
      </c>
      <c r="K24" s="12" t="s">
        <v>13</v>
      </c>
      <c r="L24" s="12">
        <v>4014341</v>
      </c>
      <c r="M24" s="12" t="s">
        <v>13</v>
      </c>
      <c r="N24" s="12">
        <v>3968676</v>
      </c>
      <c r="O24" s="12" t="s">
        <v>13</v>
      </c>
      <c r="P24" s="12">
        <v>3933511</v>
      </c>
      <c r="Q24" s="12" t="s">
        <v>13</v>
      </c>
      <c r="R24" s="12">
        <v>3893026</v>
      </c>
      <c r="S24" s="12" t="s">
        <v>13</v>
      </c>
      <c r="T24" s="12">
        <v>3862305</v>
      </c>
      <c r="U24" s="12" t="s">
        <v>13</v>
      </c>
      <c r="V24" s="12">
        <v>3850894</v>
      </c>
      <c r="W24" s="12" t="s">
        <v>13</v>
      </c>
      <c r="X24" s="12">
        <v>3861967</v>
      </c>
      <c r="Y24" s="12" t="s">
        <v>13</v>
      </c>
    </row>
    <row r="25" spans="1:25" x14ac:dyDescent="0.25">
      <c r="A25" s="10" t="s">
        <v>56</v>
      </c>
      <c r="B25" s="11">
        <v>60277309</v>
      </c>
      <c r="C25" s="11" t="s">
        <v>13</v>
      </c>
      <c r="D25" s="11">
        <v>60345917</v>
      </c>
      <c r="E25" s="11" t="s">
        <v>13</v>
      </c>
      <c r="F25" s="11">
        <v>60295497</v>
      </c>
      <c r="G25" s="11" t="s">
        <v>13</v>
      </c>
      <c r="H25" s="11">
        <v>60163712</v>
      </c>
      <c r="I25" s="11" t="s">
        <v>13</v>
      </c>
      <c r="J25" s="11">
        <v>60066734</v>
      </c>
      <c r="K25" s="11" t="s">
        <v>13</v>
      </c>
      <c r="L25" s="11">
        <v>59937769</v>
      </c>
      <c r="M25" s="11" t="s">
        <v>13</v>
      </c>
      <c r="N25" s="11">
        <v>59816673</v>
      </c>
      <c r="O25" s="11" t="s">
        <v>40</v>
      </c>
      <c r="P25" s="11">
        <v>59641488</v>
      </c>
      <c r="Q25" s="11" t="s">
        <v>13</v>
      </c>
      <c r="R25" s="11">
        <v>59236213</v>
      </c>
      <c r="S25" s="11" t="s">
        <v>13</v>
      </c>
      <c r="T25" s="11">
        <v>59030133</v>
      </c>
      <c r="U25" s="11" t="s">
        <v>13</v>
      </c>
      <c r="V25" s="11">
        <v>58997201</v>
      </c>
      <c r="W25" s="11" t="s">
        <v>13</v>
      </c>
      <c r="X25" s="11">
        <v>58971230</v>
      </c>
      <c r="Y25" s="11" t="s">
        <v>13</v>
      </c>
    </row>
    <row r="26" spans="1:25" x14ac:dyDescent="0.25">
      <c r="A26" s="10" t="s">
        <v>58</v>
      </c>
      <c r="B26" s="12">
        <v>865878</v>
      </c>
      <c r="C26" s="12" t="s">
        <v>13</v>
      </c>
      <c r="D26" s="12">
        <v>860032</v>
      </c>
      <c r="E26" s="12" t="s">
        <v>13</v>
      </c>
      <c r="F26" s="12">
        <v>860846</v>
      </c>
      <c r="G26" s="12" t="s">
        <v>13</v>
      </c>
      <c r="H26" s="12">
        <v>863764</v>
      </c>
      <c r="I26" s="12" t="s">
        <v>13</v>
      </c>
      <c r="J26" s="12">
        <v>869878</v>
      </c>
      <c r="K26" s="12" t="s">
        <v>13</v>
      </c>
      <c r="L26" s="12">
        <v>878601</v>
      </c>
      <c r="M26" s="12" t="s">
        <v>13</v>
      </c>
      <c r="N26" s="12">
        <v>890194</v>
      </c>
      <c r="O26" s="12" t="s">
        <v>13</v>
      </c>
      <c r="P26" s="12">
        <v>902429</v>
      </c>
      <c r="Q26" s="12" t="s">
        <v>13</v>
      </c>
      <c r="R26" s="12">
        <v>914476</v>
      </c>
      <c r="S26" s="12" t="s">
        <v>13</v>
      </c>
      <c r="T26" s="12">
        <v>929764</v>
      </c>
      <c r="U26" s="12" t="s">
        <v>13</v>
      </c>
      <c r="V26" s="12">
        <v>949084</v>
      </c>
      <c r="W26" s="12" t="s">
        <v>13</v>
      </c>
      <c r="X26" s="12">
        <v>966365</v>
      </c>
      <c r="Y26" s="12" t="s">
        <v>13</v>
      </c>
    </row>
    <row r="27" spans="1:25" x14ac:dyDescent="0.25">
      <c r="A27" s="10" t="s">
        <v>59</v>
      </c>
      <c r="B27" s="11">
        <v>2023825</v>
      </c>
      <c r="C27" s="11" t="s">
        <v>13</v>
      </c>
      <c r="D27" s="11">
        <v>2001468</v>
      </c>
      <c r="E27" s="11" t="s">
        <v>13</v>
      </c>
      <c r="F27" s="11">
        <v>1986096</v>
      </c>
      <c r="G27" s="11" t="s">
        <v>13</v>
      </c>
      <c r="H27" s="11">
        <v>1968957</v>
      </c>
      <c r="I27" s="11" t="s">
        <v>13</v>
      </c>
      <c r="J27" s="11">
        <v>1950116</v>
      </c>
      <c r="K27" s="11" t="s">
        <v>13</v>
      </c>
      <c r="L27" s="11">
        <v>1934379</v>
      </c>
      <c r="M27" s="11" t="s">
        <v>13</v>
      </c>
      <c r="N27" s="11">
        <v>1919968</v>
      </c>
      <c r="O27" s="11" t="s">
        <v>13</v>
      </c>
      <c r="P27" s="11">
        <v>1907675</v>
      </c>
      <c r="Q27" s="11" t="s">
        <v>13</v>
      </c>
      <c r="R27" s="11">
        <v>1893223</v>
      </c>
      <c r="S27" s="11" t="s">
        <v>13</v>
      </c>
      <c r="T27" s="11">
        <v>1875757</v>
      </c>
      <c r="U27" s="11" t="s">
        <v>13</v>
      </c>
      <c r="V27" s="11">
        <v>1883008</v>
      </c>
      <c r="W27" s="11" t="s">
        <v>13</v>
      </c>
      <c r="X27" s="11">
        <v>1871882</v>
      </c>
      <c r="Y27" s="11" t="s">
        <v>13</v>
      </c>
    </row>
    <row r="28" spans="1:25" x14ac:dyDescent="0.25">
      <c r="A28" s="10" t="s">
        <v>60</v>
      </c>
      <c r="B28" s="12">
        <v>2974637</v>
      </c>
      <c r="C28" s="12" t="s">
        <v>13</v>
      </c>
      <c r="D28" s="12">
        <v>2947862</v>
      </c>
      <c r="E28" s="12" t="s">
        <v>13</v>
      </c>
      <c r="F28" s="12">
        <v>2926644</v>
      </c>
      <c r="G28" s="12" t="s">
        <v>13</v>
      </c>
      <c r="H28" s="12">
        <v>2895573</v>
      </c>
      <c r="I28" s="12" t="s">
        <v>13</v>
      </c>
      <c r="J28" s="12">
        <v>2859077</v>
      </c>
      <c r="K28" s="12" t="s">
        <v>13</v>
      </c>
      <c r="L28" s="12">
        <v>2826200</v>
      </c>
      <c r="M28" s="12" t="s">
        <v>13</v>
      </c>
      <c r="N28" s="12">
        <v>2812200</v>
      </c>
      <c r="O28" s="12" t="s">
        <v>13</v>
      </c>
      <c r="P28" s="12">
        <v>2809977</v>
      </c>
      <c r="Q28" s="12" t="s">
        <v>13</v>
      </c>
      <c r="R28" s="12">
        <v>2810761</v>
      </c>
      <c r="S28" s="12" t="s">
        <v>13</v>
      </c>
      <c r="T28" s="12">
        <v>2805998</v>
      </c>
      <c r="U28" s="12" t="s">
        <v>13</v>
      </c>
      <c r="V28" s="12">
        <v>2857279</v>
      </c>
      <c r="W28" s="12" t="s">
        <v>13</v>
      </c>
      <c r="X28" s="12">
        <v>2885891</v>
      </c>
      <c r="Y28" s="12" t="s">
        <v>13</v>
      </c>
    </row>
    <row r="29" spans="1:25" x14ac:dyDescent="0.25">
      <c r="A29" s="10" t="s">
        <v>61</v>
      </c>
      <c r="B29" s="11">
        <v>537039</v>
      </c>
      <c r="C29" s="11" t="s">
        <v>13</v>
      </c>
      <c r="D29" s="11">
        <v>549680</v>
      </c>
      <c r="E29" s="11" t="s">
        <v>13</v>
      </c>
      <c r="F29" s="11">
        <v>562958</v>
      </c>
      <c r="G29" s="11" t="s">
        <v>13</v>
      </c>
      <c r="H29" s="11">
        <v>576249</v>
      </c>
      <c r="I29" s="11" t="s">
        <v>13</v>
      </c>
      <c r="J29" s="11">
        <v>590667</v>
      </c>
      <c r="K29" s="11" t="s">
        <v>40</v>
      </c>
      <c r="L29" s="11">
        <v>602005</v>
      </c>
      <c r="M29" s="11" t="s">
        <v>13</v>
      </c>
      <c r="N29" s="11">
        <v>613894</v>
      </c>
      <c r="O29" s="11" t="s">
        <v>13</v>
      </c>
      <c r="P29" s="11">
        <v>626108</v>
      </c>
      <c r="Q29" s="11" t="s">
        <v>13</v>
      </c>
      <c r="R29" s="11">
        <v>634730</v>
      </c>
      <c r="S29" s="11" t="s">
        <v>13</v>
      </c>
      <c r="T29" s="11">
        <v>645397</v>
      </c>
      <c r="U29" s="11" t="s">
        <v>13</v>
      </c>
      <c r="V29" s="11">
        <v>660809</v>
      </c>
      <c r="W29" s="11" t="s">
        <v>13</v>
      </c>
      <c r="X29" s="11">
        <v>672050</v>
      </c>
      <c r="Y29" s="11" t="s">
        <v>13</v>
      </c>
    </row>
    <row r="30" spans="1:25" x14ac:dyDescent="0.25">
      <c r="A30" s="10" t="s">
        <v>62</v>
      </c>
      <c r="B30" s="12">
        <v>9895250</v>
      </c>
      <c r="C30" s="12" t="s">
        <v>13</v>
      </c>
      <c r="D30" s="12">
        <v>9850217</v>
      </c>
      <c r="E30" s="12" t="s">
        <v>13</v>
      </c>
      <c r="F30" s="12">
        <v>9815858</v>
      </c>
      <c r="G30" s="12" t="s">
        <v>13</v>
      </c>
      <c r="H30" s="12">
        <v>9779652</v>
      </c>
      <c r="I30" s="12" t="s">
        <v>13</v>
      </c>
      <c r="J30" s="12">
        <v>9739857</v>
      </c>
      <c r="K30" s="12" t="s">
        <v>13</v>
      </c>
      <c r="L30" s="12">
        <v>9713655</v>
      </c>
      <c r="M30" s="12" t="s">
        <v>13</v>
      </c>
      <c r="N30" s="12">
        <v>9700272</v>
      </c>
      <c r="O30" s="12" t="s">
        <v>13</v>
      </c>
      <c r="P30" s="12">
        <v>9689376</v>
      </c>
      <c r="Q30" s="12" t="s">
        <v>13</v>
      </c>
      <c r="R30" s="12">
        <v>9651461</v>
      </c>
      <c r="S30" s="12" t="s">
        <v>13</v>
      </c>
      <c r="T30" s="12">
        <v>9610403</v>
      </c>
      <c r="U30" s="12" t="s">
        <v>13</v>
      </c>
      <c r="V30" s="12">
        <v>9599744</v>
      </c>
      <c r="W30" s="12" t="s">
        <v>13</v>
      </c>
      <c r="X30" s="12">
        <v>9584627</v>
      </c>
      <c r="Y30" s="12" t="s">
        <v>13</v>
      </c>
    </row>
    <row r="31" spans="1:25" x14ac:dyDescent="0.25">
      <c r="A31" s="10" t="s">
        <v>63</v>
      </c>
      <c r="B31" s="11">
        <v>421464</v>
      </c>
      <c r="C31" s="11" t="s">
        <v>13</v>
      </c>
      <c r="D31" s="11">
        <v>428156</v>
      </c>
      <c r="E31" s="11" t="s">
        <v>13</v>
      </c>
      <c r="F31" s="11">
        <v>438805</v>
      </c>
      <c r="G31" s="11" t="s">
        <v>13</v>
      </c>
      <c r="H31" s="11">
        <v>449635</v>
      </c>
      <c r="I31" s="11" t="s">
        <v>13</v>
      </c>
      <c r="J31" s="11">
        <v>459375</v>
      </c>
      <c r="K31" s="11" t="s">
        <v>13</v>
      </c>
      <c r="L31" s="11">
        <v>474837</v>
      </c>
      <c r="M31" s="11" t="s">
        <v>13</v>
      </c>
      <c r="N31" s="11">
        <v>492968</v>
      </c>
      <c r="O31" s="11" t="s">
        <v>13</v>
      </c>
      <c r="P31" s="11">
        <v>514855</v>
      </c>
      <c r="Q31" s="11" t="s">
        <v>13</v>
      </c>
      <c r="R31" s="11">
        <v>516125</v>
      </c>
      <c r="S31" s="11" t="s">
        <v>13</v>
      </c>
      <c r="T31" s="11">
        <v>520174</v>
      </c>
      <c r="U31" s="11" t="s">
        <v>13</v>
      </c>
      <c r="V31" s="11">
        <v>542051</v>
      </c>
      <c r="W31" s="11" t="s">
        <v>13</v>
      </c>
      <c r="X31" s="11">
        <v>563443</v>
      </c>
      <c r="Y31" s="11" t="s">
        <v>13</v>
      </c>
    </row>
    <row r="32" spans="1:25" x14ac:dyDescent="0.25">
      <c r="A32" s="10" t="s">
        <v>64</v>
      </c>
      <c r="B32" s="12">
        <v>16779575</v>
      </c>
      <c r="C32" s="12" t="s">
        <v>13</v>
      </c>
      <c r="D32" s="12">
        <v>16829289</v>
      </c>
      <c r="E32" s="12" t="s">
        <v>13</v>
      </c>
      <c r="F32" s="12">
        <v>16900726</v>
      </c>
      <c r="G32" s="12" t="s">
        <v>13</v>
      </c>
      <c r="H32" s="12">
        <v>16979120</v>
      </c>
      <c r="I32" s="12" t="s">
        <v>13</v>
      </c>
      <c r="J32" s="12">
        <v>17081507</v>
      </c>
      <c r="K32" s="12" t="s">
        <v>13</v>
      </c>
      <c r="L32" s="12">
        <v>17181084</v>
      </c>
      <c r="M32" s="12" t="s">
        <v>13</v>
      </c>
      <c r="N32" s="12">
        <v>17282163</v>
      </c>
      <c r="O32" s="12" t="s">
        <v>13</v>
      </c>
      <c r="P32" s="12">
        <v>17407585</v>
      </c>
      <c r="Q32" s="12" t="s">
        <v>13</v>
      </c>
      <c r="R32" s="12">
        <v>17475415</v>
      </c>
      <c r="S32" s="12" t="s">
        <v>13</v>
      </c>
      <c r="T32" s="12">
        <v>17590672</v>
      </c>
      <c r="U32" s="12" t="s">
        <v>13</v>
      </c>
      <c r="V32" s="12">
        <v>17811291</v>
      </c>
      <c r="W32" s="12" t="s">
        <v>13</v>
      </c>
      <c r="X32" s="12">
        <v>17942942</v>
      </c>
      <c r="Y32" s="12" t="s">
        <v>13</v>
      </c>
    </row>
    <row r="33" spans="1:25" x14ac:dyDescent="0.25">
      <c r="A33" s="10" t="s">
        <v>65</v>
      </c>
      <c r="B33" s="11">
        <v>8451860</v>
      </c>
      <c r="C33" s="11" t="s">
        <v>13</v>
      </c>
      <c r="D33" s="11">
        <v>8507786</v>
      </c>
      <c r="E33" s="11" t="s">
        <v>13</v>
      </c>
      <c r="F33" s="11">
        <v>8584926</v>
      </c>
      <c r="G33" s="11" t="s">
        <v>13</v>
      </c>
      <c r="H33" s="11">
        <v>8700471</v>
      </c>
      <c r="I33" s="11" t="s">
        <v>13</v>
      </c>
      <c r="J33" s="11">
        <v>8772865</v>
      </c>
      <c r="K33" s="11" t="s">
        <v>13</v>
      </c>
      <c r="L33" s="11">
        <v>8822267</v>
      </c>
      <c r="M33" s="11" t="s">
        <v>13</v>
      </c>
      <c r="N33" s="11">
        <v>8858775</v>
      </c>
      <c r="O33" s="11" t="s">
        <v>13</v>
      </c>
      <c r="P33" s="11">
        <v>8901064</v>
      </c>
      <c r="Q33" s="11" t="s">
        <v>13</v>
      </c>
      <c r="R33" s="11">
        <v>8932664</v>
      </c>
      <c r="S33" s="11" t="s">
        <v>13</v>
      </c>
      <c r="T33" s="11">
        <v>8978929</v>
      </c>
      <c r="U33" s="11" t="s">
        <v>13</v>
      </c>
      <c r="V33" s="11">
        <v>9104772</v>
      </c>
      <c r="W33" s="11" t="s">
        <v>13</v>
      </c>
      <c r="X33" s="11">
        <v>9158750</v>
      </c>
      <c r="Y33" s="11" t="s">
        <v>13</v>
      </c>
    </row>
    <row r="34" spans="1:25" x14ac:dyDescent="0.25">
      <c r="A34" s="10" t="s">
        <v>66</v>
      </c>
      <c r="B34" s="12">
        <v>38062535</v>
      </c>
      <c r="C34" s="12" t="s">
        <v>13</v>
      </c>
      <c r="D34" s="12">
        <v>38017856</v>
      </c>
      <c r="E34" s="12" t="s">
        <v>13</v>
      </c>
      <c r="F34" s="12">
        <v>38005614</v>
      </c>
      <c r="G34" s="12" t="s">
        <v>13</v>
      </c>
      <c r="H34" s="12">
        <v>37967209</v>
      </c>
      <c r="I34" s="12" t="s">
        <v>13</v>
      </c>
      <c r="J34" s="12">
        <v>37972964</v>
      </c>
      <c r="K34" s="12" t="s">
        <v>13</v>
      </c>
      <c r="L34" s="12">
        <v>37976687</v>
      </c>
      <c r="M34" s="12" t="s">
        <v>57</v>
      </c>
      <c r="N34" s="12">
        <v>37972812</v>
      </c>
      <c r="O34" s="12" t="s">
        <v>13</v>
      </c>
      <c r="P34" s="12">
        <v>37958138</v>
      </c>
      <c r="Q34" s="12" t="s">
        <v>57</v>
      </c>
      <c r="R34" s="12">
        <v>37073357</v>
      </c>
      <c r="S34" s="12" t="s">
        <v>40</v>
      </c>
      <c r="T34" s="12">
        <v>36889761</v>
      </c>
      <c r="U34" s="12" t="s">
        <v>13</v>
      </c>
      <c r="V34" s="12">
        <v>36753736</v>
      </c>
      <c r="W34" s="12" t="s">
        <v>13</v>
      </c>
      <c r="X34" s="12">
        <v>36620970</v>
      </c>
      <c r="Y34" s="12" t="s">
        <v>13</v>
      </c>
    </row>
    <row r="35" spans="1:25" x14ac:dyDescent="0.25">
      <c r="A35" s="10" t="s">
        <v>67</v>
      </c>
      <c r="B35" s="11">
        <v>10503889</v>
      </c>
      <c r="C35" s="11" t="s">
        <v>13</v>
      </c>
      <c r="D35" s="11">
        <v>10444092</v>
      </c>
      <c r="E35" s="11" t="s">
        <v>13</v>
      </c>
      <c r="F35" s="11">
        <v>10395121</v>
      </c>
      <c r="G35" s="11" t="s">
        <v>13</v>
      </c>
      <c r="H35" s="11">
        <v>10368554</v>
      </c>
      <c r="I35" s="11" t="s">
        <v>13</v>
      </c>
      <c r="J35" s="11">
        <v>10344478</v>
      </c>
      <c r="K35" s="11" t="s">
        <v>13</v>
      </c>
      <c r="L35" s="11">
        <v>10335770</v>
      </c>
      <c r="M35" s="11" t="s">
        <v>13</v>
      </c>
      <c r="N35" s="11">
        <v>10333496</v>
      </c>
      <c r="O35" s="11" t="s">
        <v>13</v>
      </c>
      <c r="P35" s="11">
        <v>10375395</v>
      </c>
      <c r="Q35" s="11" t="s">
        <v>13</v>
      </c>
      <c r="R35" s="11">
        <v>10394297</v>
      </c>
      <c r="S35" s="11" t="s">
        <v>13</v>
      </c>
      <c r="T35" s="11">
        <v>10421117</v>
      </c>
      <c r="U35" s="11" t="s">
        <v>13</v>
      </c>
      <c r="V35" s="11">
        <v>10516621</v>
      </c>
      <c r="W35" s="11" t="s">
        <v>13</v>
      </c>
      <c r="X35" s="11">
        <v>10639726</v>
      </c>
      <c r="Y35" s="11" t="s">
        <v>13</v>
      </c>
    </row>
    <row r="36" spans="1:25" x14ac:dyDescent="0.25">
      <c r="A36" s="10" t="s">
        <v>68</v>
      </c>
      <c r="B36" s="12">
        <v>20020074</v>
      </c>
      <c r="C36" s="12" t="s">
        <v>13</v>
      </c>
      <c r="D36" s="12">
        <v>19947311</v>
      </c>
      <c r="E36" s="12" t="s">
        <v>13</v>
      </c>
      <c r="F36" s="12">
        <v>19870647</v>
      </c>
      <c r="G36" s="12" t="s">
        <v>13</v>
      </c>
      <c r="H36" s="12">
        <v>19760585</v>
      </c>
      <c r="I36" s="12" t="s">
        <v>13</v>
      </c>
      <c r="J36" s="12">
        <v>19643949</v>
      </c>
      <c r="K36" s="12" t="s">
        <v>13</v>
      </c>
      <c r="L36" s="12">
        <v>19533481</v>
      </c>
      <c r="M36" s="12" t="s">
        <v>13</v>
      </c>
      <c r="N36" s="12">
        <v>19414458</v>
      </c>
      <c r="O36" s="12" t="s">
        <v>13</v>
      </c>
      <c r="P36" s="12">
        <v>19328838</v>
      </c>
      <c r="Q36" s="12" t="s">
        <v>57</v>
      </c>
      <c r="R36" s="12">
        <v>19201662</v>
      </c>
      <c r="S36" s="12" t="s">
        <v>13</v>
      </c>
      <c r="T36" s="12">
        <v>19042455</v>
      </c>
      <c r="U36" s="12" t="s">
        <v>57</v>
      </c>
      <c r="V36" s="12">
        <v>19054548</v>
      </c>
      <c r="W36" s="12" t="s">
        <v>57</v>
      </c>
      <c r="X36" s="12">
        <v>19067576</v>
      </c>
      <c r="Y36" s="12" t="s">
        <v>57</v>
      </c>
    </row>
    <row r="37" spans="1:25" x14ac:dyDescent="0.25">
      <c r="A37" s="10" t="s">
        <v>69</v>
      </c>
      <c r="B37" s="11">
        <v>2058821</v>
      </c>
      <c r="C37" s="11" t="s">
        <v>13</v>
      </c>
      <c r="D37" s="11">
        <v>2061085</v>
      </c>
      <c r="E37" s="11" t="s">
        <v>13</v>
      </c>
      <c r="F37" s="11">
        <v>2062874</v>
      </c>
      <c r="G37" s="11" t="s">
        <v>13</v>
      </c>
      <c r="H37" s="11">
        <v>2064188</v>
      </c>
      <c r="I37" s="11" t="s">
        <v>13</v>
      </c>
      <c r="J37" s="11">
        <v>2065895</v>
      </c>
      <c r="K37" s="11" t="s">
        <v>13</v>
      </c>
      <c r="L37" s="11">
        <v>2066880</v>
      </c>
      <c r="M37" s="11" t="s">
        <v>13</v>
      </c>
      <c r="N37" s="11">
        <v>2080908</v>
      </c>
      <c r="O37" s="11" t="s">
        <v>13</v>
      </c>
      <c r="P37" s="11">
        <v>2095861</v>
      </c>
      <c r="Q37" s="11" t="s">
        <v>13</v>
      </c>
      <c r="R37" s="11">
        <v>2108977</v>
      </c>
      <c r="S37" s="11" t="s">
        <v>13</v>
      </c>
      <c r="T37" s="11">
        <v>2107180</v>
      </c>
      <c r="U37" s="11" t="s">
        <v>13</v>
      </c>
      <c r="V37" s="11">
        <v>2116972</v>
      </c>
      <c r="W37" s="11" t="s">
        <v>13</v>
      </c>
      <c r="X37" s="11">
        <v>2123949</v>
      </c>
      <c r="Y37" s="11" t="s">
        <v>13</v>
      </c>
    </row>
    <row r="38" spans="1:25" x14ac:dyDescent="0.25">
      <c r="A38" s="10" t="s">
        <v>70</v>
      </c>
      <c r="B38" s="12">
        <v>5410836</v>
      </c>
      <c r="C38" s="12" t="s">
        <v>13</v>
      </c>
      <c r="D38" s="12">
        <v>5415949</v>
      </c>
      <c r="E38" s="12" t="s">
        <v>13</v>
      </c>
      <c r="F38" s="12">
        <v>5421349</v>
      </c>
      <c r="G38" s="12" t="s">
        <v>13</v>
      </c>
      <c r="H38" s="12">
        <v>5426252</v>
      </c>
      <c r="I38" s="12" t="s">
        <v>13</v>
      </c>
      <c r="J38" s="12">
        <v>5435343</v>
      </c>
      <c r="K38" s="12" t="s">
        <v>13</v>
      </c>
      <c r="L38" s="12">
        <v>5443120</v>
      </c>
      <c r="M38" s="12" t="s">
        <v>13</v>
      </c>
      <c r="N38" s="12">
        <v>5450421</v>
      </c>
      <c r="O38" s="12" t="s">
        <v>13</v>
      </c>
      <c r="P38" s="12">
        <v>5457873</v>
      </c>
      <c r="Q38" s="12" t="s">
        <v>13</v>
      </c>
      <c r="R38" s="12">
        <v>5459781</v>
      </c>
      <c r="S38" s="12" t="s">
        <v>13</v>
      </c>
      <c r="T38" s="12">
        <v>5434712</v>
      </c>
      <c r="U38" s="12" t="s">
        <v>13</v>
      </c>
      <c r="V38" s="12">
        <v>5428792</v>
      </c>
      <c r="W38" s="12" t="s">
        <v>13</v>
      </c>
      <c r="X38" s="12">
        <v>5424687</v>
      </c>
      <c r="Y38" s="12" t="s">
        <v>13</v>
      </c>
    </row>
    <row r="39" spans="1:25" x14ac:dyDescent="0.25">
      <c r="A39" s="10" t="s">
        <v>71</v>
      </c>
      <c r="B39" s="11">
        <v>5426674</v>
      </c>
      <c r="C39" s="11" t="s">
        <v>13</v>
      </c>
      <c r="D39" s="11">
        <v>5451270</v>
      </c>
      <c r="E39" s="11" t="s">
        <v>13</v>
      </c>
      <c r="F39" s="11">
        <v>5471753</v>
      </c>
      <c r="G39" s="11" t="s">
        <v>13</v>
      </c>
      <c r="H39" s="11">
        <v>5487308</v>
      </c>
      <c r="I39" s="11" t="s">
        <v>13</v>
      </c>
      <c r="J39" s="11">
        <v>5503297</v>
      </c>
      <c r="K39" s="11" t="s">
        <v>13</v>
      </c>
      <c r="L39" s="11">
        <v>5513130</v>
      </c>
      <c r="M39" s="11" t="s">
        <v>13</v>
      </c>
      <c r="N39" s="11">
        <v>5517919</v>
      </c>
      <c r="O39" s="11" t="s">
        <v>13</v>
      </c>
      <c r="P39" s="11">
        <v>5525292</v>
      </c>
      <c r="Q39" s="11" t="s">
        <v>13</v>
      </c>
      <c r="R39" s="11">
        <v>5533793</v>
      </c>
      <c r="S39" s="11" t="s">
        <v>13</v>
      </c>
      <c r="T39" s="11">
        <v>5548241</v>
      </c>
      <c r="U39" s="11" t="s">
        <v>13</v>
      </c>
      <c r="V39" s="11">
        <v>5563970</v>
      </c>
      <c r="W39" s="11" t="s">
        <v>13</v>
      </c>
      <c r="X39" s="11">
        <v>5603851</v>
      </c>
      <c r="Y39" s="11" t="s">
        <v>13</v>
      </c>
    </row>
    <row r="40" spans="1:25" x14ac:dyDescent="0.25">
      <c r="A40" s="10" t="s">
        <v>72</v>
      </c>
      <c r="B40" s="12">
        <v>9555893</v>
      </c>
      <c r="C40" s="12" t="s">
        <v>13</v>
      </c>
      <c r="D40" s="12">
        <v>9644864</v>
      </c>
      <c r="E40" s="12" t="s">
        <v>13</v>
      </c>
      <c r="F40" s="12">
        <v>9747355</v>
      </c>
      <c r="G40" s="12" t="s">
        <v>13</v>
      </c>
      <c r="H40" s="12">
        <v>9851017</v>
      </c>
      <c r="I40" s="12" t="s">
        <v>13</v>
      </c>
      <c r="J40" s="12">
        <v>9995153</v>
      </c>
      <c r="K40" s="12" t="s">
        <v>13</v>
      </c>
      <c r="L40" s="12">
        <v>10120242</v>
      </c>
      <c r="M40" s="12" t="s">
        <v>13</v>
      </c>
      <c r="N40" s="12">
        <v>10230185</v>
      </c>
      <c r="O40" s="12" t="s">
        <v>13</v>
      </c>
      <c r="P40" s="12">
        <v>10327589</v>
      </c>
      <c r="Q40" s="12" t="s">
        <v>13</v>
      </c>
      <c r="R40" s="12">
        <v>10379295</v>
      </c>
      <c r="S40" s="12" t="s">
        <v>13</v>
      </c>
      <c r="T40" s="12">
        <v>10452326</v>
      </c>
      <c r="U40" s="12" t="s">
        <v>13</v>
      </c>
      <c r="V40" s="12">
        <v>10521556</v>
      </c>
      <c r="W40" s="12" t="s">
        <v>13</v>
      </c>
      <c r="X40" s="12">
        <v>10551707</v>
      </c>
      <c r="Y40" s="12" t="s">
        <v>13</v>
      </c>
    </row>
    <row r="41" spans="1:25" x14ac:dyDescent="0.25">
      <c r="A41" s="10" t="s">
        <v>73</v>
      </c>
      <c r="B41" s="11">
        <v>321857</v>
      </c>
      <c r="C41" s="11" t="s">
        <v>13</v>
      </c>
      <c r="D41" s="11">
        <v>325671</v>
      </c>
      <c r="E41" s="11" t="s">
        <v>13</v>
      </c>
      <c r="F41" s="11">
        <v>329100</v>
      </c>
      <c r="G41" s="11" t="s">
        <v>13</v>
      </c>
      <c r="H41" s="11">
        <v>332529</v>
      </c>
      <c r="I41" s="11" t="s">
        <v>13</v>
      </c>
      <c r="J41" s="11">
        <v>338349</v>
      </c>
      <c r="K41" s="11" t="s">
        <v>13</v>
      </c>
      <c r="L41" s="11">
        <v>348450</v>
      </c>
      <c r="M41" s="11" t="s">
        <v>13</v>
      </c>
      <c r="N41" s="11">
        <v>356991</v>
      </c>
      <c r="O41" s="11" t="s">
        <v>13</v>
      </c>
      <c r="P41" s="11">
        <v>364134</v>
      </c>
      <c r="Q41" s="11" t="s">
        <v>13</v>
      </c>
      <c r="R41" s="11">
        <v>368792</v>
      </c>
      <c r="S41" s="11" t="s">
        <v>13</v>
      </c>
      <c r="T41" s="11">
        <v>376248</v>
      </c>
      <c r="U41" s="11" t="s">
        <v>13</v>
      </c>
      <c r="V41" s="11">
        <v>387758</v>
      </c>
      <c r="W41" s="11" t="s">
        <v>13</v>
      </c>
      <c r="X41" s="11">
        <v>383567</v>
      </c>
      <c r="Y41" s="11" t="s">
        <v>13</v>
      </c>
    </row>
    <row r="42" spans="1:25" x14ac:dyDescent="0.25">
      <c r="A42" s="10" t="s">
        <v>109</v>
      </c>
      <c r="B42" s="12">
        <v>36838</v>
      </c>
      <c r="C42" s="12" t="s">
        <v>13</v>
      </c>
      <c r="D42" s="12">
        <v>37129</v>
      </c>
      <c r="E42" s="12" t="s">
        <v>13</v>
      </c>
      <c r="F42" s="12">
        <v>37366</v>
      </c>
      <c r="G42" s="12" t="s">
        <v>13</v>
      </c>
      <c r="H42" s="12">
        <v>37622</v>
      </c>
      <c r="I42" s="12" t="s">
        <v>13</v>
      </c>
      <c r="J42" s="12">
        <v>37810</v>
      </c>
      <c r="K42" s="12" t="s">
        <v>13</v>
      </c>
      <c r="L42" s="12">
        <v>38114</v>
      </c>
      <c r="M42" s="12" t="s">
        <v>13</v>
      </c>
      <c r="N42" s="12">
        <v>38378</v>
      </c>
      <c r="O42" s="12" t="s">
        <v>13</v>
      </c>
      <c r="P42" s="12">
        <v>38747</v>
      </c>
      <c r="Q42" s="12" t="s">
        <v>13</v>
      </c>
      <c r="R42" s="12">
        <v>39055</v>
      </c>
      <c r="S42" s="12" t="s">
        <v>13</v>
      </c>
      <c r="T42" s="12">
        <v>39308</v>
      </c>
      <c r="U42" s="12" t="s">
        <v>13</v>
      </c>
      <c r="V42" s="12">
        <v>39677</v>
      </c>
      <c r="W42" s="12" t="s">
        <v>13</v>
      </c>
      <c r="X42" s="12">
        <v>40015</v>
      </c>
      <c r="Y42" s="12" t="s">
        <v>13</v>
      </c>
    </row>
    <row r="43" spans="1:25" x14ac:dyDescent="0.25">
      <c r="A43" s="10" t="s">
        <v>74</v>
      </c>
      <c r="B43" s="11">
        <v>5051275</v>
      </c>
      <c r="C43" s="11" t="s">
        <v>13</v>
      </c>
      <c r="D43" s="11">
        <v>5109056</v>
      </c>
      <c r="E43" s="11" t="s">
        <v>13</v>
      </c>
      <c r="F43" s="11">
        <v>5165802</v>
      </c>
      <c r="G43" s="11" t="s">
        <v>13</v>
      </c>
      <c r="H43" s="11">
        <v>5213985</v>
      </c>
      <c r="I43" s="11" t="s">
        <v>13</v>
      </c>
      <c r="J43" s="11">
        <v>5258317</v>
      </c>
      <c r="K43" s="11" t="s">
        <v>13</v>
      </c>
      <c r="L43" s="11">
        <v>5295619</v>
      </c>
      <c r="M43" s="11" t="s">
        <v>13</v>
      </c>
      <c r="N43" s="11">
        <v>5328212</v>
      </c>
      <c r="O43" s="11" t="s">
        <v>13</v>
      </c>
      <c r="P43" s="11">
        <v>5367580</v>
      </c>
      <c r="Q43" s="11" t="s">
        <v>13</v>
      </c>
      <c r="R43" s="11">
        <v>5391369</v>
      </c>
      <c r="S43" s="11" t="s">
        <v>13</v>
      </c>
      <c r="T43" s="11">
        <v>5425270</v>
      </c>
      <c r="U43" s="11" t="s">
        <v>13</v>
      </c>
      <c r="V43" s="11">
        <v>5488984</v>
      </c>
      <c r="W43" s="11" t="s">
        <v>13</v>
      </c>
      <c r="X43" s="11">
        <v>5550217</v>
      </c>
      <c r="Y43" s="11" t="s">
        <v>13</v>
      </c>
    </row>
    <row r="44" spans="1:25" x14ac:dyDescent="0.25">
      <c r="A44" s="10" t="s">
        <v>75</v>
      </c>
      <c r="B44" s="12">
        <v>8039060</v>
      </c>
      <c r="C44" s="12" t="s">
        <v>13</v>
      </c>
      <c r="D44" s="12">
        <v>8139631</v>
      </c>
      <c r="E44" s="12" t="s">
        <v>13</v>
      </c>
      <c r="F44" s="12">
        <v>8237666</v>
      </c>
      <c r="G44" s="12" t="s">
        <v>13</v>
      </c>
      <c r="H44" s="12">
        <v>8327126</v>
      </c>
      <c r="I44" s="12" t="s">
        <v>13</v>
      </c>
      <c r="J44" s="12">
        <v>8419550</v>
      </c>
      <c r="K44" s="12" t="s">
        <v>13</v>
      </c>
      <c r="L44" s="12">
        <v>8484130</v>
      </c>
      <c r="M44" s="12" t="s">
        <v>13</v>
      </c>
      <c r="N44" s="12">
        <v>8544527</v>
      </c>
      <c r="O44" s="12" t="s">
        <v>13</v>
      </c>
      <c r="P44" s="12">
        <v>8606033</v>
      </c>
      <c r="Q44" s="12" t="s">
        <v>13</v>
      </c>
      <c r="R44" s="12">
        <v>8670300</v>
      </c>
      <c r="S44" s="12" t="s">
        <v>13</v>
      </c>
      <c r="T44" s="12">
        <v>8738791</v>
      </c>
      <c r="U44" s="12" t="s">
        <v>13</v>
      </c>
      <c r="V44" s="12">
        <v>8815385</v>
      </c>
      <c r="W44" s="12" t="s">
        <v>13</v>
      </c>
      <c r="X44" s="12">
        <v>8962258</v>
      </c>
      <c r="Y44" s="12" t="s">
        <v>13</v>
      </c>
    </row>
    <row r="45" spans="1:25" x14ac:dyDescent="0.25">
      <c r="A45" s="10" t="s">
        <v>76</v>
      </c>
      <c r="B45" s="11">
        <v>63905342</v>
      </c>
      <c r="C45" s="11" t="s">
        <v>13</v>
      </c>
      <c r="D45" s="11">
        <v>64351203</v>
      </c>
      <c r="E45" s="11" t="s">
        <v>13</v>
      </c>
      <c r="F45" s="11">
        <v>64853393</v>
      </c>
      <c r="G45" s="11" t="s">
        <v>13</v>
      </c>
      <c r="H45" s="11">
        <v>65379044</v>
      </c>
      <c r="I45" s="11" t="s">
        <v>13</v>
      </c>
      <c r="J45" s="11">
        <v>65844142</v>
      </c>
      <c r="K45" s="11" t="s">
        <v>13</v>
      </c>
      <c r="L45" s="11">
        <v>66273576</v>
      </c>
      <c r="M45" s="11" t="s">
        <v>13</v>
      </c>
      <c r="N45" s="11">
        <v>66647112</v>
      </c>
      <c r="O45" s="11" t="s">
        <v>13</v>
      </c>
      <c r="P45" s="11">
        <v>67025542</v>
      </c>
      <c r="Q45" s="11" t="s">
        <v>13</v>
      </c>
      <c r="R45" s="11" t="s">
        <v>77</v>
      </c>
      <c r="S45" s="11" t="s">
        <v>13</v>
      </c>
      <c r="T45" s="11" t="s">
        <v>77</v>
      </c>
      <c r="U45" s="11" t="s">
        <v>13</v>
      </c>
      <c r="V45" s="11" t="s">
        <v>77</v>
      </c>
      <c r="W45" s="11" t="s">
        <v>13</v>
      </c>
      <c r="X45" s="11" t="s">
        <v>77</v>
      </c>
      <c r="Y45" s="11" t="s">
        <v>13</v>
      </c>
    </row>
    <row r="46" spans="1:25" x14ac:dyDescent="0.25">
      <c r="A46" s="10" t="s">
        <v>110</v>
      </c>
      <c r="B46" s="12">
        <v>3835645</v>
      </c>
      <c r="C46" s="12" t="s">
        <v>13</v>
      </c>
      <c r="D46" s="12">
        <v>3830911</v>
      </c>
      <c r="E46" s="12" t="s">
        <v>13</v>
      </c>
      <c r="F46" s="12">
        <v>3825334</v>
      </c>
      <c r="G46" s="12" t="s">
        <v>13</v>
      </c>
      <c r="H46" s="12">
        <v>3515982</v>
      </c>
      <c r="I46" s="12" t="s">
        <v>13</v>
      </c>
      <c r="J46" s="12">
        <v>3509728</v>
      </c>
      <c r="K46" s="12" t="s">
        <v>13</v>
      </c>
      <c r="L46" s="12">
        <v>3500295</v>
      </c>
      <c r="M46" s="12" t="s">
        <v>13</v>
      </c>
      <c r="N46" s="12">
        <v>3492018</v>
      </c>
      <c r="O46" s="12" t="s">
        <v>44</v>
      </c>
      <c r="P46" s="12" t="s">
        <v>77</v>
      </c>
      <c r="Q46" s="12" t="s">
        <v>13</v>
      </c>
      <c r="R46" s="12" t="s">
        <v>77</v>
      </c>
      <c r="S46" s="12" t="s">
        <v>13</v>
      </c>
      <c r="T46" s="12">
        <v>3464384</v>
      </c>
      <c r="U46" s="12" t="s">
        <v>44</v>
      </c>
      <c r="V46" s="12">
        <v>3441194</v>
      </c>
      <c r="W46" s="12" t="s">
        <v>44</v>
      </c>
      <c r="X46" s="12">
        <v>3417089</v>
      </c>
      <c r="Y46" s="12" t="s">
        <v>44</v>
      </c>
    </row>
    <row r="47" spans="1:25" x14ac:dyDescent="0.25">
      <c r="A47" s="10" t="s">
        <v>78</v>
      </c>
      <c r="B47" s="11">
        <v>620893</v>
      </c>
      <c r="C47" s="11" t="s">
        <v>13</v>
      </c>
      <c r="D47" s="11">
        <v>621521</v>
      </c>
      <c r="E47" s="11" t="s">
        <v>13</v>
      </c>
      <c r="F47" s="11">
        <v>622099</v>
      </c>
      <c r="G47" s="11" t="s">
        <v>13</v>
      </c>
      <c r="H47" s="11">
        <v>622218</v>
      </c>
      <c r="I47" s="11" t="s">
        <v>13</v>
      </c>
      <c r="J47" s="11">
        <v>622387</v>
      </c>
      <c r="K47" s="11" t="s">
        <v>13</v>
      </c>
      <c r="L47" s="11">
        <v>622359</v>
      </c>
      <c r="M47" s="11" t="s">
        <v>13</v>
      </c>
      <c r="N47" s="11">
        <v>622182</v>
      </c>
      <c r="O47" s="11" t="s">
        <v>13</v>
      </c>
      <c r="P47" s="11">
        <v>621873</v>
      </c>
      <c r="Q47" s="11" t="s">
        <v>13</v>
      </c>
      <c r="R47" s="11">
        <v>620739</v>
      </c>
      <c r="S47" s="11" t="s">
        <v>13</v>
      </c>
      <c r="T47" s="11">
        <v>617683</v>
      </c>
      <c r="U47" s="11" t="s">
        <v>13</v>
      </c>
      <c r="V47" s="11">
        <v>616695</v>
      </c>
      <c r="W47" s="11" t="s">
        <v>13</v>
      </c>
      <c r="X47" s="11">
        <v>623680</v>
      </c>
      <c r="Y47" s="11" t="s">
        <v>13</v>
      </c>
    </row>
    <row r="48" spans="1:25" x14ac:dyDescent="0.25">
      <c r="A48" s="10" t="s">
        <v>111</v>
      </c>
      <c r="B48" s="12">
        <v>3559497</v>
      </c>
      <c r="C48" s="12" t="s">
        <v>13</v>
      </c>
      <c r="D48" s="12">
        <v>3557634</v>
      </c>
      <c r="E48" s="12" t="s">
        <v>13</v>
      </c>
      <c r="F48" s="12">
        <v>3555159</v>
      </c>
      <c r="G48" s="12" t="s">
        <v>13</v>
      </c>
      <c r="H48" s="12">
        <v>2846327</v>
      </c>
      <c r="I48" s="12" t="s">
        <v>57</v>
      </c>
      <c r="J48" s="12">
        <v>2825628</v>
      </c>
      <c r="K48" s="12" t="s">
        <v>57</v>
      </c>
      <c r="L48" s="12">
        <v>2780744</v>
      </c>
      <c r="M48" s="12" t="s">
        <v>57</v>
      </c>
      <c r="N48" s="12">
        <v>2729634</v>
      </c>
      <c r="O48" s="12" t="s">
        <v>57</v>
      </c>
      <c r="P48" s="12">
        <v>2684772</v>
      </c>
      <c r="Q48" s="12" t="s">
        <v>57</v>
      </c>
      <c r="R48" s="12">
        <v>2643675</v>
      </c>
      <c r="S48" s="12" t="s">
        <v>57</v>
      </c>
      <c r="T48" s="12">
        <v>2565030</v>
      </c>
      <c r="U48" s="12" t="s">
        <v>57</v>
      </c>
      <c r="V48" s="12">
        <v>2512758</v>
      </c>
      <c r="W48" s="12" t="s">
        <v>106</v>
      </c>
      <c r="X48" s="12">
        <v>2423287</v>
      </c>
      <c r="Y48" s="12" t="s">
        <v>106</v>
      </c>
    </row>
    <row r="49" spans="1:25" x14ac:dyDescent="0.25">
      <c r="A49" s="10" t="s">
        <v>79</v>
      </c>
      <c r="B49" s="11">
        <v>2062294</v>
      </c>
      <c r="C49" s="11" t="s">
        <v>57</v>
      </c>
      <c r="D49" s="11">
        <v>2065769</v>
      </c>
      <c r="E49" s="11" t="s">
        <v>57</v>
      </c>
      <c r="F49" s="11">
        <v>2069172</v>
      </c>
      <c r="G49" s="11" t="s">
        <v>57</v>
      </c>
      <c r="H49" s="11">
        <v>2071278</v>
      </c>
      <c r="I49" s="11" t="s">
        <v>57</v>
      </c>
      <c r="J49" s="11">
        <v>2073702</v>
      </c>
      <c r="K49" s="11" t="s">
        <v>57</v>
      </c>
      <c r="L49" s="11">
        <v>2075301</v>
      </c>
      <c r="M49" s="11" t="s">
        <v>13</v>
      </c>
      <c r="N49" s="11">
        <v>2077132</v>
      </c>
      <c r="O49" s="11" t="s">
        <v>13</v>
      </c>
      <c r="P49" s="11">
        <v>2076255</v>
      </c>
      <c r="Q49" s="11" t="s">
        <v>13</v>
      </c>
      <c r="R49" s="11">
        <v>2068808</v>
      </c>
      <c r="S49" s="11" t="s">
        <v>13</v>
      </c>
      <c r="T49" s="11">
        <v>1837114</v>
      </c>
      <c r="U49" s="11" t="s">
        <v>13</v>
      </c>
      <c r="V49" s="11">
        <v>1829954</v>
      </c>
      <c r="W49" s="11" t="s">
        <v>13</v>
      </c>
      <c r="X49" s="11">
        <v>1826247</v>
      </c>
      <c r="Y49" s="11" t="s">
        <v>13</v>
      </c>
    </row>
    <row r="50" spans="1:25" x14ac:dyDescent="0.25">
      <c r="A50" s="10" t="s">
        <v>112</v>
      </c>
      <c r="B50" s="12" t="s">
        <v>77</v>
      </c>
      <c r="C50" s="12" t="s">
        <v>13</v>
      </c>
      <c r="D50" s="12">
        <v>4490498</v>
      </c>
      <c r="E50" s="12" t="s">
        <v>13</v>
      </c>
      <c r="F50" s="12">
        <v>3729500</v>
      </c>
      <c r="G50" s="12" t="s">
        <v>40</v>
      </c>
      <c r="H50" s="12">
        <v>3720400</v>
      </c>
      <c r="I50" s="12" t="s">
        <v>13</v>
      </c>
      <c r="J50" s="12">
        <v>3718200</v>
      </c>
      <c r="K50" s="12" t="s">
        <v>13</v>
      </c>
      <c r="L50" s="12">
        <v>3729633</v>
      </c>
      <c r="M50" s="12" t="s">
        <v>13</v>
      </c>
      <c r="N50" s="12">
        <v>3723464</v>
      </c>
      <c r="O50" s="12" t="s">
        <v>13</v>
      </c>
      <c r="P50" s="12">
        <v>3716858</v>
      </c>
      <c r="Q50" s="12" t="s">
        <v>13</v>
      </c>
      <c r="R50" s="12">
        <v>3728573</v>
      </c>
      <c r="S50" s="12" t="s">
        <v>13</v>
      </c>
      <c r="T50" s="12">
        <v>3688647</v>
      </c>
      <c r="U50" s="12" t="s">
        <v>13</v>
      </c>
      <c r="V50" s="12">
        <v>3736357</v>
      </c>
      <c r="W50" s="12" t="s">
        <v>13</v>
      </c>
      <c r="X50" s="12">
        <v>3694608</v>
      </c>
      <c r="Y50" s="12" t="s">
        <v>13</v>
      </c>
    </row>
    <row r="51" spans="1:25" x14ac:dyDescent="0.25">
      <c r="A51" s="10" t="s">
        <v>80</v>
      </c>
      <c r="B51" s="11">
        <v>2897770</v>
      </c>
      <c r="C51" s="11" t="s">
        <v>13</v>
      </c>
      <c r="D51" s="11">
        <v>2892394</v>
      </c>
      <c r="E51" s="11" t="s">
        <v>13</v>
      </c>
      <c r="F51" s="11">
        <v>2885796</v>
      </c>
      <c r="G51" s="11" t="s">
        <v>13</v>
      </c>
      <c r="H51" s="11">
        <v>2875592</v>
      </c>
      <c r="I51" s="11" t="s">
        <v>13</v>
      </c>
      <c r="J51" s="11">
        <v>2876591</v>
      </c>
      <c r="K51" s="11" t="s">
        <v>13</v>
      </c>
      <c r="L51" s="11">
        <v>2870324</v>
      </c>
      <c r="M51" s="11" t="s">
        <v>13</v>
      </c>
      <c r="N51" s="11">
        <v>2862427</v>
      </c>
      <c r="O51" s="11" t="s">
        <v>13</v>
      </c>
      <c r="P51" s="11">
        <v>2845955</v>
      </c>
      <c r="Q51" s="11" t="s">
        <v>13</v>
      </c>
      <c r="R51" s="11">
        <v>2829741</v>
      </c>
      <c r="S51" s="11" t="s">
        <v>13</v>
      </c>
      <c r="T51" s="11">
        <v>2793592</v>
      </c>
      <c r="U51" s="11" t="s">
        <v>13</v>
      </c>
      <c r="V51" s="11">
        <v>2761785</v>
      </c>
      <c r="W51" s="11" t="s">
        <v>13</v>
      </c>
      <c r="X51" s="11" t="s">
        <v>77</v>
      </c>
      <c r="Y51" s="11" t="s">
        <v>13</v>
      </c>
    </row>
    <row r="52" spans="1:25" x14ac:dyDescent="0.25">
      <c r="A52" s="10" t="s">
        <v>81</v>
      </c>
      <c r="B52" s="12">
        <v>7181505</v>
      </c>
      <c r="C52" s="12" t="s">
        <v>13</v>
      </c>
      <c r="D52" s="12">
        <v>7146759</v>
      </c>
      <c r="E52" s="12" t="s">
        <v>13</v>
      </c>
      <c r="F52" s="12">
        <v>7114393</v>
      </c>
      <c r="G52" s="12" t="s">
        <v>13</v>
      </c>
      <c r="H52" s="12">
        <v>7076372</v>
      </c>
      <c r="I52" s="12" t="s">
        <v>13</v>
      </c>
      <c r="J52" s="12">
        <v>7040272</v>
      </c>
      <c r="K52" s="12" t="s">
        <v>13</v>
      </c>
      <c r="L52" s="12">
        <v>7001444</v>
      </c>
      <c r="M52" s="12" t="s">
        <v>13</v>
      </c>
      <c r="N52" s="12">
        <v>6963764</v>
      </c>
      <c r="O52" s="12" t="s">
        <v>13</v>
      </c>
      <c r="P52" s="12">
        <v>6926705</v>
      </c>
      <c r="Q52" s="12" t="s">
        <v>13</v>
      </c>
      <c r="R52" s="12">
        <v>6871547</v>
      </c>
      <c r="S52" s="12" t="s">
        <v>13</v>
      </c>
      <c r="T52" s="12">
        <v>6797105</v>
      </c>
      <c r="U52" s="12" t="s">
        <v>13</v>
      </c>
      <c r="V52" s="12">
        <v>6641197</v>
      </c>
      <c r="W52" s="12" t="s">
        <v>13</v>
      </c>
      <c r="X52" s="12">
        <v>6605168</v>
      </c>
      <c r="Y52" s="12" t="s">
        <v>13</v>
      </c>
    </row>
    <row r="53" spans="1:25" x14ac:dyDescent="0.25">
      <c r="A53" s="10" t="s">
        <v>82</v>
      </c>
      <c r="B53" s="11">
        <v>75627384</v>
      </c>
      <c r="C53" s="11" t="s">
        <v>13</v>
      </c>
      <c r="D53" s="11">
        <v>76667864</v>
      </c>
      <c r="E53" s="11" t="s">
        <v>13</v>
      </c>
      <c r="F53" s="11">
        <v>77695904</v>
      </c>
      <c r="G53" s="11" t="s">
        <v>13</v>
      </c>
      <c r="H53" s="11">
        <v>78741053</v>
      </c>
      <c r="I53" s="11" t="s">
        <v>13</v>
      </c>
      <c r="J53" s="11">
        <v>79814871</v>
      </c>
      <c r="K53" s="11" t="s">
        <v>13</v>
      </c>
      <c r="L53" s="11">
        <v>80810525</v>
      </c>
      <c r="M53" s="11" t="s">
        <v>13</v>
      </c>
      <c r="N53" s="11">
        <v>82003882</v>
      </c>
      <c r="O53" s="11" t="s">
        <v>104</v>
      </c>
      <c r="P53" s="11">
        <v>83154997</v>
      </c>
      <c r="Q53" s="11" t="s">
        <v>13</v>
      </c>
      <c r="R53" s="11">
        <v>83614362</v>
      </c>
      <c r="S53" s="11" t="s">
        <v>13</v>
      </c>
      <c r="T53" s="11">
        <v>84680273</v>
      </c>
      <c r="U53" s="11" t="s">
        <v>13</v>
      </c>
      <c r="V53" s="11">
        <v>85279553</v>
      </c>
      <c r="W53" s="11" t="s">
        <v>13</v>
      </c>
      <c r="X53" s="11">
        <v>85372377</v>
      </c>
      <c r="Y53" s="11" t="s">
        <v>13</v>
      </c>
    </row>
    <row r="54" spans="1:25" x14ac:dyDescent="0.25">
      <c r="A54" s="10" t="s">
        <v>113</v>
      </c>
      <c r="B54" s="12">
        <v>45372692</v>
      </c>
      <c r="C54" s="12" t="s">
        <v>13</v>
      </c>
      <c r="D54" s="12">
        <v>45245894</v>
      </c>
      <c r="E54" s="12" t="s">
        <v>13</v>
      </c>
      <c r="F54" s="12">
        <v>42759661</v>
      </c>
      <c r="G54" s="12" t="s">
        <v>40</v>
      </c>
      <c r="H54" s="12">
        <v>42590879</v>
      </c>
      <c r="I54" s="12" t="s">
        <v>13</v>
      </c>
      <c r="J54" s="12">
        <v>42414905</v>
      </c>
      <c r="K54" s="12" t="s">
        <v>13</v>
      </c>
      <c r="L54" s="12">
        <v>42216766</v>
      </c>
      <c r="M54" s="12" t="s">
        <v>13</v>
      </c>
      <c r="N54" s="12">
        <v>41983564</v>
      </c>
      <c r="O54" s="12" t="s">
        <v>13</v>
      </c>
      <c r="P54" s="12">
        <v>41732779</v>
      </c>
      <c r="Q54" s="12" t="s">
        <v>13</v>
      </c>
      <c r="R54" s="12" t="s">
        <v>77</v>
      </c>
      <c r="S54" s="12" t="s">
        <v>13</v>
      </c>
      <c r="T54" s="12">
        <v>40997698</v>
      </c>
      <c r="U54" s="12" t="s">
        <v>13</v>
      </c>
      <c r="V54" s="12" t="s">
        <v>77</v>
      </c>
      <c r="W54" s="12" t="s">
        <v>13</v>
      </c>
      <c r="X54" s="12" t="s">
        <v>77</v>
      </c>
      <c r="Y54" s="12" t="s">
        <v>13</v>
      </c>
    </row>
    <row r="55" spans="1:25" x14ac:dyDescent="0.25">
      <c r="A55" s="10" t="s">
        <v>114</v>
      </c>
      <c r="B55" s="11">
        <v>1815606</v>
      </c>
      <c r="C55" s="11" t="s">
        <v>57</v>
      </c>
      <c r="D55" s="11">
        <v>1820631</v>
      </c>
      <c r="E55" s="11" t="s">
        <v>57</v>
      </c>
      <c r="F55" s="11">
        <v>1804944</v>
      </c>
      <c r="G55" s="11" t="s">
        <v>57</v>
      </c>
      <c r="H55" s="11">
        <v>1771604</v>
      </c>
      <c r="I55" s="11" t="s">
        <v>57</v>
      </c>
      <c r="J55" s="11">
        <v>1783531</v>
      </c>
      <c r="K55" s="11" t="s">
        <v>57</v>
      </c>
      <c r="L55" s="11">
        <v>1798506</v>
      </c>
      <c r="M55" s="11" t="s">
        <v>13</v>
      </c>
      <c r="N55" s="11">
        <v>1795666</v>
      </c>
      <c r="O55" s="11" t="s">
        <v>13</v>
      </c>
      <c r="P55" s="11">
        <v>1782115</v>
      </c>
      <c r="Q55" s="11" t="s">
        <v>13</v>
      </c>
      <c r="R55" s="11">
        <v>1798186</v>
      </c>
      <c r="S55" s="11" t="s">
        <v>13</v>
      </c>
      <c r="T55" s="11">
        <v>1773971</v>
      </c>
      <c r="U55" s="11" t="s">
        <v>13</v>
      </c>
      <c r="V55" s="11" t="s">
        <v>77</v>
      </c>
      <c r="W55" s="11" t="s">
        <v>13</v>
      </c>
      <c r="X55" s="11" t="s">
        <v>77</v>
      </c>
      <c r="Y55" s="11" t="s">
        <v>13</v>
      </c>
    </row>
    <row r="56" spans="1:25" x14ac:dyDescent="0.25">
      <c r="A56" s="10" t="s">
        <v>115</v>
      </c>
      <c r="B56" s="12">
        <v>76246</v>
      </c>
      <c r="C56" s="12" t="s">
        <v>13</v>
      </c>
      <c r="D56" s="12" t="s">
        <v>77</v>
      </c>
      <c r="E56" s="12" t="s">
        <v>13</v>
      </c>
      <c r="F56" s="12" t="s">
        <v>77</v>
      </c>
      <c r="G56" s="12" t="s">
        <v>13</v>
      </c>
      <c r="H56" s="12">
        <v>71732</v>
      </c>
      <c r="I56" s="12" t="s">
        <v>13</v>
      </c>
      <c r="J56" s="12" t="s">
        <v>77</v>
      </c>
      <c r="K56" s="12" t="s">
        <v>13</v>
      </c>
      <c r="L56" s="12">
        <v>74794</v>
      </c>
      <c r="M56" s="12" t="s">
        <v>57</v>
      </c>
      <c r="N56" s="12">
        <v>76177</v>
      </c>
      <c r="O56" s="12" t="s">
        <v>13</v>
      </c>
      <c r="P56" s="12">
        <v>77543</v>
      </c>
      <c r="Q56" s="12" t="s">
        <v>57</v>
      </c>
      <c r="R56" s="12" t="s">
        <v>77</v>
      </c>
      <c r="S56" s="12" t="s">
        <v>13</v>
      </c>
      <c r="T56" s="12">
        <v>79535</v>
      </c>
      <c r="U56" s="12" t="s">
        <v>13</v>
      </c>
      <c r="V56" s="12">
        <v>81588</v>
      </c>
      <c r="W56" s="12" t="s">
        <v>13</v>
      </c>
      <c r="X56" s="12">
        <v>85101</v>
      </c>
      <c r="Y56" s="12" t="s">
        <v>13</v>
      </c>
    </row>
    <row r="57" spans="1:25" x14ac:dyDescent="0.25">
      <c r="A57" s="10" t="s">
        <v>116</v>
      </c>
      <c r="B57" s="11">
        <v>9463840</v>
      </c>
      <c r="C57" s="11" t="s">
        <v>13</v>
      </c>
      <c r="D57" s="11">
        <v>9468154</v>
      </c>
      <c r="E57" s="11" t="s">
        <v>13</v>
      </c>
      <c r="F57" s="11">
        <v>9480868</v>
      </c>
      <c r="G57" s="11" t="s">
        <v>57</v>
      </c>
      <c r="H57" s="11">
        <v>9498364</v>
      </c>
      <c r="I57" s="11" t="s">
        <v>13</v>
      </c>
      <c r="J57" s="11">
        <v>9504704</v>
      </c>
      <c r="K57" s="11" t="s">
        <v>13</v>
      </c>
      <c r="L57" s="11">
        <v>9491823</v>
      </c>
      <c r="M57" s="11" t="s">
        <v>13</v>
      </c>
      <c r="N57" s="11">
        <v>9475174</v>
      </c>
      <c r="O57" s="11" t="s">
        <v>13</v>
      </c>
      <c r="P57" s="11">
        <v>9408350</v>
      </c>
      <c r="Q57" s="11" t="s">
        <v>13</v>
      </c>
      <c r="R57" s="11" t="s">
        <v>77</v>
      </c>
      <c r="S57" s="11" t="s">
        <v>13</v>
      </c>
      <c r="T57" s="11" t="s">
        <v>77</v>
      </c>
      <c r="U57" s="11" t="s">
        <v>13</v>
      </c>
      <c r="V57" s="11" t="s">
        <v>77</v>
      </c>
      <c r="W57" s="11" t="s">
        <v>13</v>
      </c>
      <c r="X57" s="11" t="s">
        <v>77</v>
      </c>
      <c r="Y57" s="11" t="s">
        <v>13</v>
      </c>
    </row>
    <row r="58" spans="1:25" x14ac:dyDescent="0.25">
      <c r="A58" s="10" t="s">
        <v>117</v>
      </c>
      <c r="B58" s="12" t="s">
        <v>77</v>
      </c>
      <c r="C58" s="12" t="s">
        <v>13</v>
      </c>
      <c r="D58" s="12" t="s">
        <v>77</v>
      </c>
      <c r="E58" s="12" t="s">
        <v>13</v>
      </c>
      <c r="F58" s="12">
        <v>37700</v>
      </c>
      <c r="G58" s="12" t="s">
        <v>57</v>
      </c>
      <c r="H58" s="12">
        <v>38200</v>
      </c>
      <c r="I58" s="12" t="s">
        <v>13</v>
      </c>
      <c r="J58" s="12" t="s">
        <v>77</v>
      </c>
      <c r="K58" s="12" t="s">
        <v>13</v>
      </c>
      <c r="L58" s="12">
        <v>38300</v>
      </c>
      <c r="M58" s="12" t="s">
        <v>13</v>
      </c>
      <c r="N58" s="12">
        <v>38300</v>
      </c>
      <c r="O58" s="12" t="s">
        <v>57</v>
      </c>
      <c r="P58" s="12" t="s">
        <v>77</v>
      </c>
      <c r="Q58" s="12" t="s">
        <v>13</v>
      </c>
      <c r="R58" s="12" t="s">
        <v>77</v>
      </c>
      <c r="S58" s="12" t="s">
        <v>13</v>
      </c>
      <c r="T58" s="12" t="s">
        <v>77</v>
      </c>
      <c r="U58" s="12" t="s">
        <v>13</v>
      </c>
      <c r="V58" s="12" t="s">
        <v>77</v>
      </c>
      <c r="W58" s="12" t="s">
        <v>13</v>
      </c>
      <c r="X58" s="12">
        <v>38367</v>
      </c>
      <c r="Y58" s="12" t="s">
        <v>13</v>
      </c>
    </row>
    <row r="59" spans="1:25" x14ac:dyDescent="0.25">
      <c r="A59" s="10" t="s">
        <v>118</v>
      </c>
      <c r="B59" s="11" t="s">
        <v>77</v>
      </c>
      <c r="C59" s="11" t="s">
        <v>13</v>
      </c>
      <c r="D59" s="11">
        <v>143666931</v>
      </c>
      <c r="E59" s="11" t="s">
        <v>13</v>
      </c>
      <c r="F59" s="11" t="s">
        <v>77</v>
      </c>
      <c r="G59" s="11" t="s">
        <v>13</v>
      </c>
      <c r="H59" s="11" t="s">
        <v>77</v>
      </c>
      <c r="I59" s="11" t="s">
        <v>13</v>
      </c>
      <c r="J59" s="11" t="s">
        <v>77</v>
      </c>
      <c r="K59" s="11" t="s">
        <v>13</v>
      </c>
      <c r="L59" s="11" t="s">
        <v>77</v>
      </c>
      <c r="M59" s="11" t="s">
        <v>13</v>
      </c>
      <c r="N59" s="11" t="s">
        <v>77</v>
      </c>
      <c r="O59" s="11" t="s">
        <v>13</v>
      </c>
      <c r="P59" s="11" t="s">
        <v>77</v>
      </c>
      <c r="Q59" s="11" t="s">
        <v>13</v>
      </c>
      <c r="R59" s="11" t="s">
        <v>77</v>
      </c>
      <c r="S59" s="11" t="s">
        <v>13</v>
      </c>
      <c r="T59" s="11" t="s">
        <v>77</v>
      </c>
      <c r="U59" s="11" t="s">
        <v>13</v>
      </c>
      <c r="V59" s="11" t="s">
        <v>77</v>
      </c>
      <c r="W59" s="11" t="s">
        <v>13</v>
      </c>
      <c r="X59" s="11" t="s">
        <v>77</v>
      </c>
      <c r="Y59" s="11" t="s">
        <v>13</v>
      </c>
    </row>
    <row r="60" spans="1:25" x14ac:dyDescent="0.25">
      <c r="A60" s="10" t="s">
        <v>119</v>
      </c>
      <c r="B60" s="12">
        <v>33562</v>
      </c>
      <c r="C60" s="12" t="s">
        <v>13</v>
      </c>
      <c r="D60" s="12">
        <v>32520</v>
      </c>
      <c r="E60" s="12" t="s">
        <v>13</v>
      </c>
      <c r="F60" s="12">
        <v>32789</v>
      </c>
      <c r="G60" s="12" t="s">
        <v>13</v>
      </c>
      <c r="H60" s="12">
        <v>33005</v>
      </c>
      <c r="I60" s="12" t="s">
        <v>13</v>
      </c>
      <c r="J60" s="12">
        <v>33196</v>
      </c>
      <c r="K60" s="12" t="s">
        <v>13</v>
      </c>
      <c r="L60" s="12">
        <v>34453</v>
      </c>
      <c r="M60" s="12" t="s">
        <v>13</v>
      </c>
      <c r="N60" s="12">
        <v>34590</v>
      </c>
      <c r="O60" s="12" t="s">
        <v>13</v>
      </c>
      <c r="P60" s="12">
        <v>34735</v>
      </c>
      <c r="Q60" s="12" t="s">
        <v>13</v>
      </c>
      <c r="R60" s="12">
        <v>34805</v>
      </c>
      <c r="S60" s="12" t="s">
        <v>13</v>
      </c>
      <c r="T60" s="12">
        <v>33698</v>
      </c>
      <c r="U60" s="12" t="s">
        <v>13</v>
      </c>
      <c r="V60" s="12">
        <v>33812</v>
      </c>
      <c r="W60" s="12" t="s">
        <v>13</v>
      </c>
      <c r="X60" s="12" t="s">
        <v>77</v>
      </c>
      <c r="Y60" s="12" t="s">
        <v>13</v>
      </c>
    </row>
    <row r="61" spans="1:25" x14ac:dyDescent="0.25">
      <c r="A61" s="10" t="s">
        <v>120</v>
      </c>
      <c r="B61" s="11">
        <v>3026878</v>
      </c>
      <c r="C61" s="11" t="s">
        <v>13</v>
      </c>
      <c r="D61" s="11">
        <v>3017079</v>
      </c>
      <c r="E61" s="11" t="s">
        <v>13</v>
      </c>
      <c r="F61" s="11">
        <v>3010598</v>
      </c>
      <c r="G61" s="11" t="s">
        <v>13</v>
      </c>
      <c r="H61" s="11">
        <v>2998577</v>
      </c>
      <c r="I61" s="11" t="s">
        <v>13</v>
      </c>
      <c r="J61" s="11">
        <v>2986151</v>
      </c>
      <c r="K61" s="11" t="s">
        <v>13</v>
      </c>
      <c r="L61" s="11">
        <v>2972732</v>
      </c>
      <c r="M61" s="11" t="s">
        <v>13</v>
      </c>
      <c r="N61" s="11">
        <v>2965269</v>
      </c>
      <c r="O61" s="11" t="s">
        <v>13</v>
      </c>
      <c r="P61" s="11">
        <v>2959694</v>
      </c>
      <c r="Q61" s="11" t="s">
        <v>13</v>
      </c>
      <c r="R61" s="11">
        <v>2963251</v>
      </c>
      <c r="S61" s="11" t="s">
        <v>13</v>
      </c>
      <c r="T61" s="11" t="s">
        <v>77</v>
      </c>
      <c r="U61" s="11" t="s">
        <v>13</v>
      </c>
      <c r="V61" s="11">
        <v>2977130</v>
      </c>
      <c r="W61" s="11" t="s">
        <v>13</v>
      </c>
      <c r="X61" s="11">
        <v>2991201</v>
      </c>
      <c r="Y61" s="11" t="s">
        <v>13</v>
      </c>
    </row>
    <row r="62" spans="1:25" x14ac:dyDescent="0.25">
      <c r="A62" s="10" t="s">
        <v>121</v>
      </c>
      <c r="B62" s="12">
        <v>9356483</v>
      </c>
      <c r="C62" s="12" t="s">
        <v>13</v>
      </c>
      <c r="D62" s="12">
        <v>9477119</v>
      </c>
      <c r="E62" s="12" t="s">
        <v>13</v>
      </c>
      <c r="F62" s="12">
        <v>9593038</v>
      </c>
      <c r="G62" s="12" t="s">
        <v>13</v>
      </c>
      <c r="H62" s="12">
        <v>9705643</v>
      </c>
      <c r="I62" s="12" t="s">
        <v>13</v>
      </c>
      <c r="J62" s="12">
        <v>9809981</v>
      </c>
      <c r="K62" s="12" t="s">
        <v>13</v>
      </c>
      <c r="L62" s="12">
        <v>9898085</v>
      </c>
      <c r="M62" s="12" t="s">
        <v>13</v>
      </c>
      <c r="N62" s="12">
        <v>9981457</v>
      </c>
      <c r="O62" s="12" t="s">
        <v>13</v>
      </c>
      <c r="P62" s="12">
        <v>10067108</v>
      </c>
      <c r="Q62" s="12" t="s">
        <v>13</v>
      </c>
      <c r="R62" s="12">
        <v>10119133</v>
      </c>
      <c r="S62" s="12" t="s">
        <v>13</v>
      </c>
      <c r="T62" s="12">
        <v>10156366</v>
      </c>
      <c r="U62" s="12" t="s">
        <v>13</v>
      </c>
      <c r="V62" s="12">
        <v>10127145</v>
      </c>
      <c r="W62" s="12" t="s">
        <v>13</v>
      </c>
      <c r="X62" s="12">
        <v>10180770</v>
      </c>
      <c r="Y62" s="12" t="s">
        <v>13</v>
      </c>
    </row>
    <row r="64" spans="1:25" x14ac:dyDescent="0.25">
      <c r="A64" s="6" t="s">
        <v>83</v>
      </c>
    </row>
    <row r="65" spans="1:2" x14ac:dyDescent="0.25">
      <c r="A65" s="6" t="s">
        <v>77</v>
      </c>
      <c r="B65" s="4" t="s">
        <v>84</v>
      </c>
    </row>
    <row r="66" spans="1:2" x14ac:dyDescent="0.25">
      <c r="A66" s="6" t="s">
        <v>85</v>
      </c>
    </row>
    <row r="67" spans="1:2" x14ac:dyDescent="0.25">
      <c r="A67" s="6" t="s">
        <v>104</v>
      </c>
      <c r="B67" s="4" t="s">
        <v>122</v>
      </c>
    </row>
    <row r="68" spans="1:2" x14ac:dyDescent="0.25">
      <c r="A68" s="6" t="s">
        <v>105</v>
      </c>
      <c r="B68" s="4" t="s">
        <v>123</v>
      </c>
    </row>
    <row r="69" spans="1:2" x14ac:dyDescent="0.25">
      <c r="A69" s="6" t="s">
        <v>107</v>
      </c>
      <c r="B69" s="4" t="s">
        <v>124</v>
      </c>
    </row>
    <row r="70" spans="1:2" x14ac:dyDescent="0.25">
      <c r="A70" s="6" t="s">
        <v>40</v>
      </c>
      <c r="B70" s="4" t="s">
        <v>86</v>
      </c>
    </row>
    <row r="71" spans="1:2" x14ac:dyDescent="0.25">
      <c r="A71" s="6" t="s">
        <v>57</v>
      </c>
      <c r="B71" s="4" t="s">
        <v>88</v>
      </c>
    </row>
    <row r="72" spans="1:2" x14ac:dyDescent="0.25">
      <c r="A72" s="6" t="s">
        <v>106</v>
      </c>
      <c r="B72" s="4" t="s">
        <v>125</v>
      </c>
    </row>
    <row r="73" spans="1:2" x14ac:dyDescent="0.25">
      <c r="A73" s="6" t="s">
        <v>44</v>
      </c>
      <c r="B73" s="4" t="s">
        <v>89</v>
      </c>
    </row>
  </sheetData>
  <mergeCells count="12">
    <mergeCell ref="X8:Y8"/>
    <mergeCell ref="B8:C8"/>
    <mergeCell ref="D8:E8"/>
    <mergeCell ref="F8:G8"/>
    <mergeCell ref="H8:I8"/>
    <mergeCell ref="J8:K8"/>
    <mergeCell ref="L8:M8"/>
    <mergeCell ref="N8:O8"/>
    <mergeCell ref="P8:Q8"/>
    <mergeCell ref="R8:S8"/>
    <mergeCell ref="T8:U8"/>
    <mergeCell ref="V8:W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vt:i4>
      </vt:variant>
    </vt:vector>
  </HeadingPairs>
  <TitlesOfParts>
    <vt:vector size="12" baseType="lpstr">
      <vt:lpstr>climate dividend</vt:lpstr>
      <vt:lpstr>S_α_ß</vt:lpstr>
      <vt:lpstr>background</vt:lpstr>
      <vt:lpstr>legend</vt:lpstr>
      <vt:lpstr>EEA 25 P</vt:lpstr>
      <vt:lpstr>EEA 25 E</vt:lpstr>
      <vt:lpstr>intern2</vt:lpstr>
      <vt:lpstr>imprint</vt:lpstr>
      <vt:lpstr>intern</vt:lpstr>
      <vt:lpstr>GDP capita</vt:lpstr>
      <vt:lpstr>Population</vt:lpstr>
      <vt:lpstr>'climate dividend'!Druckbereich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AW</cp:lastModifiedBy>
  <dcterms:created xsi:type="dcterms:W3CDTF">2025-05-15T18:00:02Z</dcterms:created>
  <dcterms:modified xsi:type="dcterms:W3CDTF">2026-07-04T06:23:56Z</dcterms:modified>
</cp:coreProperties>
</file>